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52" windowWidth="11340" windowHeight="6300"/>
  </bookViews>
  <sheets>
    <sheet name="Прайс" sheetId="2" r:id="rId1"/>
  </sheets>
  <calcPr calcId="125725"/>
</workbook>
</file>

<file path=xl/calcChain.xml><?xml version="1.0" encoding="utf-8"?>
<calcChain xmlns="http://schemas.openxmlformats.org/spreadsheetml/2006/main">
  <c r="J37" i="2"/>
  <c r="J38"/>
  <c r="I37"/>
  <c r="I44"/>
  <c r="I43"/>
  <c r="I38"/>
  <c r="I39"/>
  <c r="I40"/>
  <c r="I41"/>
  <c r="I42"/>
  <c r="I45"/>
  <c r="I31"/>
  <c r="I32"/>
  <c r="I33"/>
  <c r="E15"/>
  <c r="G15"/>
  <c r="G14"/>
  <c r="I107"/>
  <c r="I96"/>
  <c r="J96"/>
  <c r="I106"/>
  <c r="J107"/>
  <c r="J106"/>
  <c r="J49"/>
  <c r="I49"/>
  <c r="J45"/>
  <c r="J44"/>
  <c r="J43"/>
  <c r="J42"/>
  <c r="J41"/>
  <c r="J40"/>
  <c r="J39"/>
  <c r="J33"/>
  <c r="J32"/>
  <c r="J31"/>
  <c r="G19"/>
  <c r="E19"/>
  <c r="G18"/>
  <c r="E18"/>
  <c r="G17"/>
  <c r="E17"/>
  <c r="G16"/>
  <c r="E16"/>
  <c r="E14"/>
</calcChain>
</file>

<file path=xl/sharedStrings.xml><?xml version="1.0" encoding="utf-8"?>
<sst xmlns="http://schemas.openxmlformats.org/spreadsheetml/2006/main" count="299" uniqueCount="191">
  <si>
    <t>Толщина (мкм)</t>
  </si>
  <si>
    <t>50 / 500</t>
  </si>
  <si>
    <t xml:space="preserve">Прайс - лист </t>
  </si>
  <si>
    <t>Размер (см)</t>
  </si>
  <si>
    <t>Толщина  (мкм)</t>
  </si>
  <si>
    <t>Стоимость одного пакета  (руб.)</t>
  </si>
  <si>
    <t>Покупка на 50 т.р.</t>
  </si>
  <si>
    <t>24 х 37</t>
  </si>
  <si>
    <t>60 х 110</t>
  </si>
  <si>
    <t>100/ 500/ 15 000</t>
  </si>
  <si>
    <t>100/ 500/ 12 000</t>
  </si>
  <si>
    <t>100/ 500/ 10 000</t>
  </si>
  <si>
    <t>Вкладыш в полипропиленовый мешок</t>
  </si>
  <si>
    <t>Цвет</t>
  </si>
  <si>
    <t>Толщина   (мкм)</t>
  </si>
  <si>
    <t>чёрный</t>
  </si>
  <si>
    <t>45 х 60</t>
  </si>
  <si>
    <t>30/ 3000</t>
  </si>
  <si>
    <t>70 х 110</t>
  </si>
  <si>
    <t>белый</t>
  </si>
  <si>
    <t>(28+16)х50</t>
  </si>
  <si>
    <t>рыжий</t>
  </si>
  <si>
    <t>50 / 2000</t>
  </si>
  <si>
    <t>38 х 50</t>
  </si>
  <si>
    <t>цветной</t>
  </si>
  <si>
    <t>УПАКОВОЧНЫЕ  ПАКЕТЫ  из неокрашенного полиэтилена высокого давления</t>
  </si>
  <si>
    <t>Упаковка        малая / большая</t>
  </si>
  <si>
    <t>Стоимость одного пакета (руб.)</t>
  </si>
  <si>
    <t>1 упаковка</t>
  </si>
  <si>
    <t>1 - 9 упаковок</t>
  </si>
  <si>
    <t>10-29 упаковок</t>
  </si>
  <si>
    <t>50 х 65</t>
  </si>
  <si>
    <t>50 / 400</t>
  </si>
  <si>
    <t>Наименование</t>
  </si>
  <si>
    <t>Втулка</t>
  </si>
  <si>
    <t>Цена от 1   рул. / руб.</t>
  </si>
  <si>
    <t>нет</t>
  </si>
  <si>
    <t>Цена от 5  рул. / руб.</t>
  </si>
  <si>
    <t>50 / 1000</t>
  </si>
  <si>
    <t>50 / 4000</t>
  </si>
  <si>
    <t>Ширина                                      (см)</t>
  </si>
  <si>
    <t>Толщина                                           (мкм)</t>
  </si>
  <si>
    <t>Пленка парниковая</t>
  </si>
  <si>
    <t>Упаковка                  малая/ большая</t>
  </si>
  <si>
    <t>Пленка парниковая "Агромакс"</t>
  </si>
  <si>
    <t>Прочность, кг</t>
  </si>
  <si>
    <t>Упаковка  малая/ большая</t>
  </si>
  <si>
    <t>50/ 800</t>
  </si>
  <si>
    <t>(75+30)х100</t>
  </si>
  <si>
    <t>Пакет для упаковки колёс</t>
  </si>
  <si>
    <t>черный</t>
  </si>
  <si>
    <t>(28+16)х55</t>
  </si>
  <si>
    <t xml:space="preserve">Для упаковки CD </t>
  </si>
  <si>
    <t>Цена</t>
  </si>
  <si>
    <t>Для упаковки DVD</t>
  </si>
  <si>
    <t>Для упаковки текстильной продукции</t>
  </si>
  <si>
    <t>15,5х13+4</t>
  </si>
  <si>
    <t>15,5х20+4</t>
  </si>
  <si>
    <t>500 / 6000</t>
  </si>
  <si>
    <t>100 / 4000</t>
  </si>
  <si>
    <t>(40+20)х60</t>
  </si>
  <si>
    <t>да</t>
  </si>
  <si>
    <t>Цена от 10  рул. / руб.</t>
  </si>
  <si>
    <t>Руб. / рул.</t>
  </si>
  <si>
    <t>7,5/250</t>
  </si>
  <si>
    <t>До 1 большой       упаковки</t>
  </si>
  <si>
    <t>Ширина (см) /длина (м)</t>
  </si>
  <si>
    <t>ПАКЕТЫ  "МАЙКА"  из полиэтилена низкого давления</t>
  </si>
  <si>
    <t>Эконом 24*37</t>
  </si>
  <si>
    <t>Экстра 24*37</t>
  </si>
  <si>
    <t xml:space="preserve"> "Спасибо"</t>
  </si>
  <si>
    <t xml:space="preserve"> без рис.</t>
  </si>
  <si>
    <t>"Электрон"</t>
  </si>
  <si>
    <t xml:space="preserve"> "Электрон"</t>
  </si>
  <si>
    <t>синий</t>
  </si>
  <si>
    <t>"Карго" 50кг</t>
  </si>
  <si>
    <t>(40+19)х60</t>
  </si>
  <si>
    <t xml:space="preserve">    656037, г. Барнаул, пр-т Калинина, 116/82</t>
  </si>
  <si>
    <t>прозрачный</t>
  </si>
  <si>
    <t>23,5х30,5</t>
  </si>
  <si>
    <t>от 30 тыс./шт.</t>
  </si>
  <si>
    <t>от 100 тыс./шт.</t>
  </si>
  <si>
    <t>100/2000</t>
  </si>
  <si>
    <t>Хлебная 18+8х35</t>
  </si>
  <si>
    <t>800/16000</t>
  </si>
  <si>
    <t>(25+10)х42</t>
  </si>
  <si>
    <t xml:space="preserve">  Poliak-d@ngs.ru, Тел. (3852)338164, ф. 336119</t>
  </si>
  <si>
    <t>ЛЕНТЫ</t>
  </si>
  <si>
    <t>Лента оградительная (красно-белая)</t>
  </si>
  <si>
    <t>Лента "Осторожно кабель"</t>
  </si>
  <si>
    <t>5/200</t>
  </si>
  <si>
    <t>15/150</t>
  </si>
  <si>
    <t>30/150</t>
  </si>
  <si>
    <t>МЕШКИ ПОЛИПРОПИЛЕНОВЫЕ</t>
  </si>
  <si>
    <t>Упаковка</t>
  </si>
  <si>
    <t>Мешок ПП 50кг</t>
  </si>
  <si>
    <t>55х105</t>
  </si>
  <si>
    <t>50/500</t>
  </si>
  <si>
    <t>Упак./ рул.</t>
  </si>
  <si>
    <t>Стрейч-плёнка</t>
  </si>
  <si>
    <t>Размер (см)/(м)</t>
  </si>
  <si>
    <t>45х300</t>
  </si>
  <si>
    <t>70 bag for you</t>
  </si>
  <si>
    <t>серебро</t>
  </si>
  <si>
    <t>40х50</t>
  </si>
  <si>
    <t>5/300</t>
  </si>
  <si>
    <t>19х28+4</t>
  </si>
  <si>
    <t>22,5х32+3</t>
  </si>
  <si>
    <t>25х38+4</t>
  </si>
  <si>
    <t>30х40+4</t>
  </si>
  <si>
    <t>32х48+4</t>
  </si>
  <si>
    <t>100 / 2500</t>
  </si>
  <si>
    <t>ПАКЕТЫ   из полипропилена со скотчем</t>
  </si>
  <si>
    <t>www.poliak-com.ru</t>
  </si>
  <si>
    <t>(30+16)х55</t>
  </si>
  <si>
    <t>100/ 500/ 8000</t>
  </si>
  <si>
    <t>800/12000</t>
  </si>
  <si>
    <t>Лента "ГАЗ"</t>
  </si>
  <si>
    <t>20/500</t>
  </si>
  <si>
    <t>500 / 9000</t>
  </si>
  <si>
    <t>100 / 3000</t>
  </si>
  <si>
    <t>100 / 1000</t>
  </si>
  <si>
    <t>70х110</t>
  </si>
  <si>
    <t>50 х 60</t>
  </si>
  <si>
    <t>100/1800</t>
  </si>
  <si>
    <t>Упак./рул.</t>
  </si>
  <si>
    <t>от 40 до 100</t>
  </si>
  <si>
    <t>до 40</t>
  </si>
  <si>
    <t>до 10</t>
  </si>
  <si>
    <t>от 10-40</t>
  </si>
  <si>
    <t>более 40</t>
  </si>
  <si>
    <t>более 100</t>
  </si>
  <si>
    <t>-</t>
  </si>
  <si>
    <t>до 20</t>
  </si>
  <si>
    <t>от 20 до 50</t>
  </si>
  <si>
    <t>от 50</t>
  </si>
  <si>
    <t>более 84</t>
  </si>
  <si>
    <t>более 60</t>
  </si>
  <si>
    <t>до 84 рул.</t>
  </si>
  <si>
    <t>до 60 рул.</t>
  </si>
  <si>
    <t>(50+26)х90</t>
  </si>
  <si>
    <t>50/350</t>
  </si>
  <si>
    <t>25/700</t>
  </si>
  <si>
    <t>100 / 1500</t>
  </si>
  <si>
    <t>42х48+4</t>
  </si>
  <si>
    <t>ПАКЕТЫ   из   полиэтилена   высокого  давления с рисунком</t>
  </si>
  <si>
    <t>50 / 800</t>
  </si>
  <si>
    <t>ПВД 160 л / рулон</t>
  </si>
  <si>
    <t>ПВД 180 л / рулон</t>
  </si>
  <si>
    <t>ПВД 200 л / рулон</t>
  </si>
  <si>
    <t>52+/2х15/х99</t>
  </si>
  <si>
    <t>52+/2х17,5/х125</t>
  </si>
  <si>
    <t>25 х 30</t>
  </si>
  <si>
    <t xml:space="preserve">ПАКЕТЫ  ДЛЯ  МУСОРА   </t>
  </si>
  <si>
    <t xml:space="preserve">ФАСОВОЧНЫЕ  ПАКЕТЫ из полиэтилена низкого давления   </t>
  </si>
  <si>
    <t>СТРЕЙЧ-ПЛЁНКА</t>
  </si>
  <si>
    <t>ФАЙЛ-ВКЛАДЫШ с боковой перфорацией</t>
  </si>
  <si>
    <t>ПВД 120 л ОСОБОПРОЧНЫЕ/рулон</t>
  </si>
  <si>
    <t>40+/2х15/х100</t>
  </si>
  <si>
    <t>10/ 300</t>
  </si>
  <si>
    <t>25/ 16</t>
  </si>
  <si>
    <t>25/ 14</t>
  </si>
  <si>
    <t>25/10</t>
  </si>
  <si>
    <t>25/12</t>
  </si>
  <si>
    <t>Пакеты для мусора в рулонах</t>
  </si>
  <si>
    <t>Пакеты для мусора в планшетах</t>
  </si>
  <si>
    <t>ПВД 120 л ОСОБОПРОЧНЫЕ</t>
  </si>
  <si>
    <t>ПНД,  30 л</t>
  </si>
  <si>
    <t>ПНД,  20 л</t>
  </si>
  <si>
    <t>ПНД, 120 л</t>
  </si>
  <si>
    <t>ПАКЕТЫ   из   полиэтилена   высокого  давления для шелкографии</t>
  </si>
  <si>
    <t>Донная складка (см)</t>
  </si>
  <si>
    <t>Рейтер</t>
  </si>
  <si>
    <t>34 х 40</t>
  </si>
  <si>
    <t>25 / 900</t>
  </si>
  <si>
    <t>40 х 50</t>
  </si>
  <si>
    <t>25 / 700</t>
  </si>
  <si>
    <t>25 / 500</t>
  </si>
  <si>
    <t>Более               2 больших     упаковок</t>
  </si>
  <si>
    <t>Покупка             на 50 т.р.</t>
  </si>
  <si>
    <r>
      <t xml:space="preserve">ТРЕХСЛОЙНАЯ парниковая плёнка "АГРОМАКС"  </t>
    </r>
    <r>
      <rPr>
        <b/>
        <sz val="9"/>
        <rFont val="Arial"/>
        <family val="2"/>
        <charset val="204"/>
      </rPr>
      <t>из полиэтилена высокого давления /рукав, рул. 100 м/</t>
    </r>
  </si>
  <si>
    <r>
      <t>ПЛЁНКА  ПАРНИКОВАЯ трёхслойная</t>
    </r>
    <r>
      <rPr>
        <b/>
        <sz val="9"/>
        <rFont val="Arial Black"/>
        <family val="2"/>
        <charset val="204"/>
      </rPr>
      <t xml:space="preserve"> </t>
    </r>
    <r>
      <rPr>
        <b/>
        <sz val="9"/>
        <rFont val="Arial"/>
        <family val="2"/>
        <charset val="204"/>
      </rPr>
      <t>из полиэтилена высокого давления /рукав, рул. 100 м/</t>
    </r>
  </si>
  <si>
    <t xml:space="preserve">  656037, г. Барнаул, пр-т Калинина, 116/82                             Poliak-d@ngs.ru, Тел. (3852) 338164, ф. 336119</t>
  </si>
  <si>
    <t>30/ 750</t>
  </si>
  <si>
    <t>Временно снята с производства</t>
  </si>
  <si>
    <t>52+/2х19/х105</t>
  </si>
  <si>
    <t>Временно снят с производства</t>
  </si>
  <si>
    <t>Более 2 больших упаковок</t>
  </si>
  <si>
    <t>111,00р</t>
  </si>
  <si>
    <t>Полоса/рейтер</t>
  </si>
  <si>
    <t>"Март 2016"</t>
  </si>
</sst>
</file>

<file path=xl/styles.xml><?xml version="1.0" encoding="utf-8"?>
<styleSheet xmlns="http://schemas.openxmlformats.org/spreadsheetml/2006/main">
  <numFmts count="9"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_р_."/>
    <numFmt numFmtId="165" formatCode="mmmm"/>
    <numFmt numFmtId="167" formatCode="#,##0.000&quot;р.&quot;;\-#,##0.000&quot;р.&quot;"/>
    <numFmt numFmtId="168" formatCode="#,##0.00&quot;р.&quot;"/>
    <numFmt numFmtId="173" formatCode="#,##0.000&quot;р.&quot;"/>
  </numFmts>
  <fonts count="38">
    <font>
      <sz val="10"/>
      <name val="Arial Cyr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8"/>
      <name val="Bookman Old Style"/>
      <family val="1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u/>
      <sz val="10"/>
      <color indexed="12"/>
      <name val="Arial Cyr"/>
      <family val="2"/>
      <charset val="204"/>
    </font>
    <font>
      <sz val="8"/>
      <name val="Impact"/>
      <family val="2"/>
      <charset val="204"/>
    </font>
    <font>
      <b/>
      <sz val="11"/>
      <name val="Garamond"/>
      <family val="1"/>
      <charset val="204"/>
    </font>
    <font>
      <sz val="6"/>
      <name val="Bookman Old Style"/>
      <family val="1"/>
      <charset val="204"/>
    </font>
    <font>
      <sz val="8"/>
      <name val="Arial"/>
      <family val="2"/>
      <charset val="204"/>
    </font>
    <font>
      <b/>
      <sz val="10"/>
      <color indexed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Garamond"/>
      <family val="1"/>
      <charset val="204"/>
    </font>
    <font>
      <b/>
      <sz val="11"/>
      <name val="Arial Cyr"/>
      <family val="2"/>
      <charset val="204"/>
    </font>
    <font>
      <sz val="7.5"/>
      <name val="Arial Cyr"/>
      <family val="2"/>
      <charset val="204"/>
    </font>
    <font>
      <b/>
      <sz val="10"/>
      <name val="Arial Black"/>
      <family val="2"/>
      <charset val="204"/>
    </font>
    <font>
      <b/>
      <sz val="9"/>
      <name val="Arial Black"/>
      <family val="2"/>
      <charset val="204"/>
    </font>
    <font>
      <sz val="6"/>
      <name val="Arial"/>
      <family val="2"/>
    </font>
    <font>
      <sz val="6"/>
      <name val="Arial Cyr"/>
      <family val="2"/>
      <charset val="204"/>
    </font>
    <font>
      <b/>
      <sz val="7"/>
      <name val="Arial Cyr"/>
      <family val="2"/>
      <charset val="204"/>
    </font>
    <font>
      <b/>
      <sz val="9"/>
      <name val="Arial"/>
      <family val="2"/>
      <charset val="204"/>
    </font>
    <font>
      <sz val="8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color indexed="9"/>
      <name val="Bookman Old Style"/>
      <family val="1"/>
      <charset val="204"/>
    </font>
    <font>
      <b/>
      <sz val="36"/>
      <color indexed="9"/>
      <name val="Times New Roman"/>
      <family val="1"/>
      <charset val="204"/>
    </font>
    <font>
      <b/>
      <i/>
      <sz val="14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/>
    <xf numFmtId="0" fontId="7" fillId="0" borderId="2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2" fillId="0" borderId="5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44" fontId="14" fillId="0" borderId="1" xfId="0" applyNumberFormat="1" applyFont="1" applyFill="1" applyBorder="1" applyAlignment="1" applyProtection="1">
      <alignment horizontal="center" vertical="center"/>
      <protection locked="0"/>
    </xf>
    <xf numFmtId="44" fontId="14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33" fillId="4" borderId="0" xfId="0" applyFont="1" applyFill="1"/>
    <xf numFmtId="0" fontId="33" fillId="0" borderId="0" xfId="0" applyFont="1"/>
    <xf numFmtId="0" fontId="34" fillId="0" borderId="0" xfId="0" applyFont="1"/>
    <xf numFmtId="0" fontId="35" fillId="2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/>
    </xf>
    <xf numFmtId="0" fontId="34" fillId="3" borderId="0" xfId="0" applyFont="1" applyFill="1" applyAlignment="1">
      <alignment horizontal="center"/>
    </xf>
    <xf numFmtId="17" fontId="37" fillId="3" borderId="0" xfId="0" applyNumberFormat="1" applyFont="1" applyFill="1" applyAlignment="1" applyProtection="1">
      <alignment horizontal="center"/>
      <protection locked="0"/>
    </xf>
    <xf numFmtId="0" fontId="37" fillId="3" borderId="0" xfId="0" applyNumberFormat="1" applyFont="1" applyFill="1" applyAlignment="1" applyProtection="1">
      <alignment horizontal="center"/>
      <protection locked="0"/>
    </xf>
    <xf numFmtId="0" fontId="33" fillId="3" borderId="0" xfId="0" applyFont="1" applyFill="1"/>
    <xf numFmtId="0" fontId="34" fillId="3" borderId="0" xfId="0" applyFont="1" applyFill="1"/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/>
    </xf>
    <xf numFmtId="168" fontId="31" fillId="0" borderId="1" xfId="0" applyNumberFormat="1" applyFont="1" applyFill="1" applyBorder="1" applyAlignment="1">
      <alignment horizontal="center" vertical="center" wrapText="1"/>
    </xf>
    <xf numFmtId="168" fontId="31" fillId="0" borderId="5" xfId="0" applyNumberFormat="1" applyFont="1" applyFill="1" applyBorder="1" applyAlignment="1">
      <alignment horizontal="center" vertical="center" wrapText="1"/>
    </xf>
    <xf numFmtId="168" fontId="31" fillId="0" borderId="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44" fontId="14" fillId="0" borderId="1" xfId="0" applyNumberFormat="1" applyFont="1" applyBorder="1" applyAlignment="1" applyProtection="1">
      <alignment vertical="center"/>
      <protection locked="0"/>
    </xf>
    <xf numFmtId="44" fontId="1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8" fontId="1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/>
    </xf>
    <xf numFmtId="168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8" fontId="31" fillId="0" borderId="4" xfId="0" applyNumberFormat="1" applyFont="1" applyFill="1" applyBorder="1" applyAlignment="1">
      <alignment horizontal="center" vertical="center" wrapText="1"/>
    </xf>
    <xf numFmtId="168" fontId="31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68" fontId="31" fillId="0" borderId="4" xfId="0" applyNumberFormat="1" applyFont="1" applyBorder="1" applyAlignment="1">
      <alignment horizontal="center" vertical="center"/>
    </xf>
    <xf numFmtId="168" fontId="31" fillId="0" borderId="5" xfId="0" applyNumberFormat="1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wrapText="1" shrinkToFit="1"/>
    </xf>
    <xf numFmtId="167" fontId="12" fillId="0" borderId="4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167" fontId="12" fillId="0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7" fontId="12" fillId="0" borderId="11" xfId="0" applyNumberFormat="1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center" vertical="center"/>
    </xf>
    <xf numFmtId="167" fontId="12" fillId="0" borderId="6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7" fontId="12" fillId="0" borderId="4" xfId="0" applyNumberFormat="1" applyFont="1" applyFill="1" applyBorder="1" applyAlignment="1">
      <alignment horizontal="center" vertical="center"/>
    </xf>
    <xf numFmtId="7" fontId="12" fillId="0" borderId="10" xfId="0" applyNumberFormat="1" applyFont="1" applyFill="1" applyBorder="1" applyAlignment="1">
      <alignment horizontal="center" vertical="center"/>
    </xf>
    <xf numFmtId="7" fontId="12" fillId="0" borderId="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17" fontId="37" fillId="2" borderId="0" xfId="0" applyNumberFormat="1" applyFont="1" applyFill="1" applyAlignment="1" applyProtection="1">
      <alignment horizontal="center"/>
      <protection locked="0"/>
    </xf>
    <xf numFmtId="0" fontId="37" fillId="2" borderId="0" xfId="0" applyNumberFormat="1" applyFont="1" applyFill="1" applyAlignment="1" applyProtection="1">
      <alignment horizontal="center"/>
      <protection locked="0"/>
    </xf>
    <xf numFmtId="0" fontId="27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justify"/>
    </xf>
    <xf numFmtId="0" fontId="10" fillId="0" borderId="16" xfId="0" applyFont="1" applyBorder="1" applyAlignment="1">
      <alignment horizontal="justify"/>
    </xf>
    <xf numFmtId="173" fontId="12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25" fillId="0" borderId="17" xfId="1" applyNumberFormat="1" applyFont="1" applyBorder="1" applyAlignment="1" applyProtection="1">
      <alignment horizontal="center"/>
    </xf>
    <xf numFmtId="165" fontId="25" fillId="0" borderId="17" xfId="0" applyNumberFormat="1" applyFont="1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7" fontId="2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right" vertical="center"/>
    </xf>
    <xf numFmtId="44" fontId="2" fillId="0" borderId="5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7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168" fontId="14" fillId="0" borderId="11" xfId="0" applyNumberFormat="1" applyFont="1" applyFill="1" applyBorder="1" applyAlignment="1">
      <alignment horizontal="center" vertical="center"/>
    </xf>
    <xf numFmtId="168" fontId="14" fillId="0" borderId="8" xfId="0" applyNumberFormat="1" applyFont="1" applyFill="1" applyBorder="1" applyAlignment="1">
      <alignment horizontal="center" vertical="center"/>
    </xf>
    <xf numFmtId="168" fontId="14" fillId="0" borderId="6" xfId="0" applyNumberFormat="1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68" fontId="14" fillId="0" borderId="14" xfId="0" applyNumberFormat="1" applyFont="1" applyFill="1" applyBorder="1" applyAlignment="1">
      <alignment horizontal="center" vertical="center"/>
    </xf>
    <xf numFmtId="168" fontId="14" fillId="0" borderId="7" xfId="0" applyNumberFormat="1" applyFont="1" applyFill="1" applyBorder="1" applyAlignment="1">
      <alignment horizontal="center" vertical="center"/>
    </xf>
    <xf numFmtId="168" fontId="14" fillId="0" borderId="1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8" fontId="2" fillId="0" borderId="4" xfId="0" applyNumberFormat="1" applyFont="1" applyFill="1" applyBorder="1" applyAlignment="1">
      <alignment horizontal="right" vertical="center" wrapText="1"/>
    </xf>
    <xf numFmtId="44" fontId="14" fillId="0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327660</xdr:colOff>
      <xdr:row>0</xdr:row>
      <xdr:rowOff>45720</xdr:rowOff>
    </xdr:from>
    <xdr:to>
      <xdr:col>6</xdr:col>
      <xdr:colOff>205740</xdr:colOff>
      <xdr:row>4</xdr:row>
      <xdr:rowOff>114300</xdr:rowOff>
    </xdr:to>
    <xdr:pic>
      <xdr:nvPicPr>
        <xdr:cNvPr id="1457" name="Рисунок 5" descr="знак-полиа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7520" y="45720"/>
          <a:ext cx="76962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289560</xdr:colOff>
      <xdr:row>61</xdr:row>
      <xdr:rowOff>30480</xdr:rowOff>
    </xdr:from>
    <xdr:to>
      <xdr:col>6</xdr:col>
      <xdr:colOff>45720</xdr:colOff>
      <xdr:row>64</xdr:row>
      <xdr:rowOff>83820</xdr:rowOff>
    </xdr:to>
    <xdr:pic>
      <xdr:nvPicPr>
        <xdr:cNvPr id="1458" name="Рисунок 6" descr="знак-полиак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9420" y="9326880"/>
          <a:ext cx="64770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iak-co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topLeftCell="A29" zoomScale="130" zoomScaleNormal="130" zoomScaleSheetLayoutView="145" workbookViewId="0">
      <selection activeCell="I49" sqref="I49"/>
    </sheetView>
  </sheetViews>
  <sheetFormatPr defaultRowHeight="13.2"/>
  <cols>
    <col min="1" max="1" width="13.88671875" customWidth="1"/>
    <col min="2" max="2" width="12.5546875" customWidth="1"/>
    <col min="3" max="3" width="6.6640625" customWidth="1"/>
    <col min="4" max="4" width="6.109375" customWidth="1"/>
    <col min="5" max="5" width="6.6640625" customWidth="1"/>
    <col min="6" max="6" width="6.33203125" customWidth="1"/>
    <col min="7" max="7" width="10.5546875" customWidth="1"/>
    <col min="8" max="8" width="9.88671875" customWidth="1"/>
    <col min="9" max="11" width="8.6640625" customWidth="1"/>
    <col min="12" max="12" width="0.5546875" hidden="1" customWidth="1"/>
    <col min="13" max="13" width="0.109375" hidden="1" customWidth="1"/>
    <col min="14" max="14" width="0.109375" customWidth="1"/>
  </cols>
  <sheetData>
    <row r="1" spans="1:14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ht="12.75" customHeight="1" thickBo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</row>
    <row r="3" spans="1:14" ht="17.25" customHeight="1" thickTop="1" thickBot="1">
      <c r="A3" s="207" t="s">
        <v>77</v>
      </c>
      <c r="B3" s="208"/>
      <c r="C3" s="208"/>
      <c r="D3" s="208"/>
      <c r="E3" s="208"/>
      <c r="F3" s="6"/>
      <c r="G3" s="200" t="s">
        <v>86</v>
      </c>
      <c r="H3" s="201"/>
      <c r="I3" s="201"/>
      <c r="J3" s="201"/>
      <c r="K3" s="201"/>
      <c r="L3" s="201"/>
      <c r="M3" s="1"/>
      <c r="N3" s="1"/>
    </row>
    <row r="4" spans="1:14" ht="15.75" customHeight="1" thickTop="1">
      <c r="A4" s="6"/>
      <c r="B4" s="6"/>
      <c r="C4" s="3"/>
      <c r="D4" s="7"/>
      <c r="E4" s="7"/>
      <c r="F4" s="7"/>
      <c r="G4" s="6"/>
      <c r="H4" s="214" t="s">
        <v>113</v>
      </c>
      <c r="I4" s="215"/>
      <c r="J4" s="215"/>
      <c r="K4" s="4"/>
      <c r="L4" s="4"/>
      <c r="M4" s="4"/>
      <c r="N4" s="4"/>
    </row>
    <row r="5" spans="1:14" ht="20.100000000000001" customHeight="1">
      <c r="A5" s="6"/>
      <c r="B5" s="6"/>
      <c r="C5" s="6"/>
      <c r="D5" s="3"/>
      <c r="E5" s="3"/>
      <c r="F5" s="6"/>
      <c r="G5" s="6"/>
      <c r="H5" s="8"/>
      <c r="I5" s="4"/>
      <c r="J5" s="4"/>
      <c r="K5" s="4"/>
      <c r="L5" s="4"/>
      <c r="M5" s="4"/>
      <c r="N5" s="4"/>
    </row>
    <row r="6" spans="1:14" ht="2.25" hidden="1" customHeight="1">
      <c r="A6" s="2"/>
      <c r="B6" s="9"/>
      <c r="C6" s="9"/>
      <c r="D6" s="9"/>
      <c r="E6" s="9"/>
      <c r="F6" s="9"/>
      <c r="G6" s="9"/>
      <c r="H6" s="10"/>
      <c r="I6" s="4"/>
      <c r="J6" s="4"/>
      <c r="K6" s="4"/>
      <c r="L6" s="4"/>
      <c r="M6" s="4"/>
      <c r="N6" s="4"/>
    </row>
    <row r="7" spans="1:14" s="68" customFormat="1" ht="37.5" customHeight="1">
      <c r="A7" s="69"/>
      <c r="B7" s="202" t="s">
        <v>2</v>
      </c>
      <c r="C7" s="203"/>
      <c r="D7" s="203"/>
      <c r="E7" s="203"/>
      <c r="F7" s="203"/>
      <c r="G7" s="203"/>
      <c r="H7" s="203"/>
      <c r="I7" s="204" t="s">
        <v>190</v>
      </c>
      <c r="J7" s="205"/>
      <c r="K7" s="205"/>
      <c r="L7" s="66"/>
      <c r="M7" s="67"/>
      <c r="N7" s="67"/>
    </row>
    <row r="8" spans="1:14" s="76" customFormat="1" ht="11.1" customHeight="1">
      <c r="A8" s="70"/>
      <c r="B8" s="71"/>
      <c r="C8" s="72"/>
      <c r="D8" s="72"/>
      <c r="E8" s="72"/>
      <c r="F8" s="72"/>
      <c r="G8" s="72"/>
      <c r="H8" s="72"/>
      <c r="I8" s="73"/>
      <c r="J8" s="74"/>
      <c r="K8" s="74"/>
      <c r="L8" s="75"/>
      <c r="M8" s="75"/>
      <c r="N8" s="75"/>
    </row>
    <row r="9" spans="1:14" ht="14.25" customHeight="1">
      <c r="A9" s="115" t="s">
        <v>154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4"/>
      <c r="N9" s="4"/>
    </row>
    <row r="10" spans="1:14" ht="12.75" customHeight="1">
      <c r="A10" s="184" t="s">
        <v>3</v>
      </c>
      <c r="B10" s="184" t="s">
        <v>4</v>
      </c>
      <c r="C10" s="184" t="s">
        <v>43</v>
      </c>
      <c r="D10" s="184"/>
      <c r="E10" s="197" t="s">
        <v>5</v>
      </c>
      <c r="F10" s="198"/>
      <c r="G10" s="198"/>
      <c r="H10" s="198"/>
      <c r="I10" s="198"/>
      <c r="J10" s="198"/>
      <c r="K10" s="199"/>
      <c r="L10" s="38"/>
      <c r="M10" s="4"/>
      <c r="N10" s="4"/>
    </row>
    <row r="11" spans="1:14" ht="9.75" customHeight="1">
      <c r="A11" s="184"/>
      <c r="B11" s="184"/>
      <c r="C11" s="184"/>
      <c r="D11" s="184"/>
      <c r="E11" s="184" t="s">
        <v>65</v>
      </c>
      <c r="F11" s="184"/>
      <c r="G11" s="184" t="s">
        <v>187</v>
      </c>
      <c r="H11" s="184"/>
      <c r="I11" s="184" t="s">
        <v>6</v>
      </c>
      <c r="J11" s="184"/>
      <c r="K11" s="184"/>
      <c r="L11" s="39"/>
    </row>
    <row r="12" spans="1:14" ht="0.75" hidden="1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2"/>
      <c r="L12" s="39"/>
    </row>
    <row r="13" spans="1:14" ht="11.1" customHeight="1">
      <c r="A13" s="26" t="s">
        <v>83</v>
      </c>
      <c r="B13" s="26">
        <v>6</v>
      </c>
      <c r="C13" s="213" t="s">
        <v>84</v>
      </c>
      <c r="D13" s="213"/>
      <c r="E13" s="248" t="s">
        <v>186</v>
      </c>
      <c r="F13" s="249"/>
      <c r="G13" s="249"/>
      <c r="H13" s="249"/>
      <c r="I13" s="249"/>
      <c r="J13" s="249"/>
      <c r="K13" s="250"/>
      <c r="L13" s="39"/>
    </row>
    <row r="14" spans="1:14" s="89" customFormat="1" ht="11.1" customHeight="1">
      <c r="A14" s="36" t="s">
        <v>7</v>
      </c>
      <c r="B14" s="36">
        <v>8</v>
      </c>
      <c r="C14" s="98" t="s">
        <v>9</v>
      </c>
      <c r="D14" s="98"/>
      <c r="E14" s="209">
        <f t="shared" ref="E14:E19" si="0">ROUNDUP(G14+G14*0.1,2)</f>
        <v>0.21000000000000002</v>
      </c>
      <c r="F14" s="209"/>
      <c r="G14" s="209">
        <f>ROUNDUP(I14+I14*0.05,2)</f>
        <v>0.19</v>
      </c>
      <c r="H14" s="209"/>
      <c r="I14" s="172">
        <v>0.17499999999999999</v>
      </c>
      <c r="J14" s="173"/>
      <c r="K14" s="174"/>
      <c r="L14" s="88"/>
    </row>
    <row r="15" spans="1:14" s="89" customFormat="1" ht="11.1" customHeight="1">
      <c r="A15" s="36" t="s">
        <v>68</v>
      </c>
      <c r="B15" s="36">
        <v>8</v>
      </c>
      <c r="C15" s="98" t="s">
        <v>84</v>
      </c>
      <c r="D15" s="98"/>
      <c r="E15" s="187">
        <f>ROUNDUP(G15+G15*0.1,1)</f>
        <v>172.2</v>
      </c>
      <c r="F15" s="187"/>
      <c r="G15" s="187">
        <f>ROUNDUP(I15+I15*0.05,1)</f>
        <v>156.5</v>
      </c>
      <c r="H15" s="187"/>
      <c r="I15" s="194">
        <v>149</v>
      </c>
      <c r="J15" s="195"/>
      <c r="K15" s="196"/>
      <c r="L15" s="88"/>
    </row>
    <row r="16" spans="1:14" s="89" customFormat="1" ht="11.1" customHeight="1">
      <c r="A16" s="36" t="s">
        <v>7</v>
      </c>
      <c r="B16" s="36">
        <v>10</v>
      </c>
      <c r="C16" s="98" t="s">
        <v>10</v>
      </c>
      <c r="D16" s="98"/>
      <c r="E16" s="187">
        <f t="shared" si="0"/>
        <v>0.29000000000000004</v>
      </c>
      <c r="F16" s="187"/>
      <c r="G16" s="187">
        <f>ROUNDUP(I16+I16*0.05,2)</f>
        <v>0.26</v>
      </c>
      <c r="H16" s="187"/>
      <c r="I16" s="172">
        <v>0.24</v>
      </c>
      <c r="J16" s="173"/>
      <c r="K16" s="174"/>
      <c r="L16" s="88"/>
    </row>
    <row r="17" spans="1:14" s="89" customFormat="1" ht="11.1" customHeight="1">
      <c r="A17" s="36" t="s">
        <v>69</v>
      </c>
      <c r="B17" s="36">
        <v>10</v>
      </c>
      <c r="C17" s="98" t="s">
        <v>116</v>
      </c>
      <c r="D17" s="98"/>
      <c r="E17" s="187">
        <f t="shared" si="0"/>
        <v>231</v>
      </c>
      <c r="F17" s="187"/>
      <c r="G17" s="187">
        <f>ROUNDUP(I17+I17*0.05,2)</f>
        <v>210</v>
      </c>
      <c r="H17" s="187"/>
      <c r="I17" s="194">
        <v>200</v>
      </c>
      <c r="J17" s="195"/>
      <c r="K17" s="196"/>
      <c r="L17" s="88"/>
    </row>
    <row r="18" spans="1:14" s="89" customFormat="1" ht="11.1" customHeight="1">
      <c r="A18" s="40" t="s">
        <v>7</v>
      </c>
      <c r="B18" s="40">
        <v>12</v>
      </c>
      <c r="C18" s="193" t="s">
        <v>11</v>
      </c>
      <c r="D18" s="193"/>
      <c r="E18" s="187">
        <f t="shared" si="0"/>
        <v>0.34</v>
      </c>
      <c r="F18" s="187"/>
      <c r="G18" s="187">
        <f>ROUNDUP(I18+I18*0.05,3)</f>
        <v>0.30499999999999999</v>
      </c>
      <c r="H18" s="187"/>
      <c r="I18" s="172">
        <v>0.28999999999999998</v>
      </c>
      <c r="J18" s="173"/>
      <c r="K18" s="174"/>
      <c r="L18" s="88"/>
    </row>
    <row r="19" spans="1:14" s="89" customFormat="1" ht="11.1" customHeight="1">
      <c r="A19" s="40" t="s">
        <v>7</v>
      </c>
      <c r="B19" s="40">
        <v>15</v>
      </c>
      <c r="C19" s="193" t="s">
        <v>115</v>
      </c>
      <c r="D19" s="193"/>
      <c r="E19" s="187">
        <f t="shared" si="0"/>
        <v>0.41000000000000003</v>
      </c>
      <c r="F19" s="187"/>
      <c r="G19" s="187">
        <f>ROUNDUP(I19+I19*0.05,2)</f>
        <v>0.37</v>
      </c>
      <c r="H19" s="187"/>
      <c r="I19" s="190">
        <v>0.35</v>
      </c>
      <c r="J19" s="191"/>
      <c r="K19" s="192"/>
      <c r="L19" s="88"/>
    </row>
    <row r="20" spans="1:14" s="89" customFormat="1" ht="11.1" customHeight="1">
      <c r="A20" s="36" t="s">
        <v>8</v>
      </c>
      <c r="B20" s="36">
        <v>20</v>
      </c>
      <c r="C20" s="98" t="s">
        <v>47</v>
      </c>
      <c r="D20" s="98"/>
      <c r="E20" s="161">
        <v>4.5</v>
      </c>
      <c r="F20" s="161"/>
      <c r="G20" s="189" t="s">
        <v>12</v>
      </c>
      <c r="H20" s="189"/>
      <c r="I20" s="189"/>
      <c r="J20" s="189"/>
      <c r="K20" s="189"/>
      <c r="L20" s="88"/>
    </row>
    <row r="21" spans="1:14" ht="12.75" hidden="1" customHeight="1">
      <c r="A21" s="18"/>
      <c r="B21" s="18"/>
      <c r="C21" s="188"/>
      <c r="D21" s="188"/>
      <c r="E21" s="186"/>
      <c r="F21" s="186"/>
      <c r="G21" s="186"/>
      <c r="H21" s="186"/>
      <c r="I21" s="219"/>
      <c r="J21" s="219"/>
      <c r="K21" s="219"/>
      <c r="L21" s="42"/>
      <c r="M21" s="4"/>
      <c r="N21" s="4"/>
    </row>
    <row r="22" spans="1:14" ht="12.75" hidden="1" customHeight="1">
      <c r="A22" s="43"/>
      <c r="B22" s="44"/>
      <c r="C22" s="44"/>
      <c r="D22" s="44"/>
      <c r="E22" s="44"/>
      <c r="F22" s="44"/>
      <c r="G22" s="44"/>
      <c r="H22" s="44"/>
      <c r="I22" s="41"/>
      <c r="J22" s="41"/>
      <c r="K22" s="41"/>
      <c r="L22" s="41"/>
      <c r="M22" s="4"/>
      <c r="N22" s="4"/>
    </row>
    <row r="23" spans="1:14" ht="12.75" customHeight="1">
      <c r="A23" s="115" t="s">
        <v>153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41"/>
    </row>
    <row r="24" spans="1:14" ht="23.25" customHeight="1">
      <c r="A24" s="220" t="s">
        <v>33</v>
      </c>
      <c r="B24" s="221"/>
      <c r="C24" s="77" t="s">
        <v>13</v>
      </c>
      <c r="D24" s="175" t="s">
        <v>3</v>
      </c>
      <c r="E24" s="176"/>
      <c r="F24" s="78" t="s">
        <v>14</v>
      </c>
      <c r="G24" s="175" t="s">
        <v>46</v>
      </c>
      <c r="H24" s="176"/>
      <c r="I24" s="79" t="s">
        <v>65</v>
      </c>
      <c r="J24" s="79" t="s">
        <v>178</v>
      </c>
      <c r="K24" s="79" t="s">
        <v>179</v>
      </c>
      <c r="L24" s="41"/>
    </row>
    <row r="25" spans="1:14" ht="11.25" customHeight="1">
      <c r="A25" s="181" t="s">
        <v>164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41"/>
    </row>
    <row r="26" spans="1:14" ht="11.1" customHeight="1">
      <c r="A26" s="116" t="s">
        <v>157</v>
      </c>
      <c r="B26" s="117"/>
      <c r="C26" s="45" t="s">
        <v>15</v>
      </c>
      <c r="D26" s="99" t="s">
        <v>158</v>
      </c>
      <c r="E26" s="100"/>
      <c r="F26" s="46">
        <v>40</v>
      </c>
      <c r="G26" s="99" t="s">
        <v>160</v>
      </c>
      <c r="H26" s="100"/>
      <c r="I26" s="62">
        <v>122.3</v>
      </c>
      <c r="J26" s="95">
        <v>116.5</v>
      </c>
      <c r="K26" s="96" t="s">
        <v>188</v>
      </c>
      <c r="L26" s="41"/>
    </row>
    <row r="27" spans="1:14" ht="11.1" customHeight="1">
      <c r="A27" s="116" t="s">
        <v>147</v>
      </c>
      <c r="B27" s="117"/>
      <c r="C27" s="45" t="s">
        <v>15</v>
      </c>
      <c r="D27" s="99" t="s">
        <v>150</v>
      </c>
      <c r="E27" s="100"/>
      <c r="F27" s="46">
        <v>25</v>
      </c>
      <c r="G27" s="99" t="s">
        <v>161</v>
      </c>
      <c r="H27" s="100"/>
      <c r="I27" s="62">
        <v>89.2</v>
      </c>
      <c r="J27" s="62">
        <v>85</v>
      </c>
      <c r="K27" s="96">
        <v>81</v>
      </c>
      <c r="L27" s="41"/>
      <c r="M27" s="4"/>
      <c r="N27" s="4"/>
    </row>
    <row r="28" spans="1:14" ht="11.1" customHeight="1">
      <c r="A28" s="116" t="s">
        <v>148</v>
      </c>
      <c r="B28" s="117"/>
      <c r="C28" s="45" t="s">
        <v>15</v>
      </c>
      <c r="D28" s="99" t="s">
        <v>185</v>
      </c>
      <c r="E28" s="100"/>
      <c r="F28" s="46">
        <v>30</v>
      </c>
      <c r="G28" s="179" t="s">
        <v>163</v>
      </c>
      <c r="H28" s="180"/>
      <c r="I28" s="62">
        <v>122.3</v>
      </c>
      <c r="J28" s="62">
        <v>116.5</v>
      </c>
      <c r="K28" s="93">
        <v>111</v>
      </c>
      <c r="L28" s="41"/>
      <c r="M28" s="4"/>
      <c r="N28" s="4"/>
    </row>
    <row r="29" spans="1:14" ht="11.1" customHeight="1">
      <c r="A29" s="116" t="s">
        <v>149</v>
      </c>
      <c r="B29" s="117"/>
      <c r="C29" s="45" t="s">
        <v>15</v>
      </c>
      <c r="D29" s="99" t="s">
        <v>151</v>
      </c>
      <c r="E29" s="100"/>
      <c r="F29" s="46">
        <v>35</v>
      </c>
      <c r="G29" s="179" t="s">
        <v>162</v>
      </c>
      <c r="H29" s="180"/>
      <c r="I29" s="62">
        <v>166.4</v>
      </c>
      <c r="J29" s="62">
        <v>158.5</v>
      </c>
      <c r="K29" s="93">
        <v>151</v>
      </c>
      <c r="L29" s="41"/>
      <c r="M29" s="4"/>
      <c r="N29" s="4"/>
    </row>
    <row r="30" spans="1:14" ht="10.5" customHeight="1">
      <c r="A30" s="216" t="s">
        <v>165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8"/>
      <c r="L30" s="41"/>
      <c r="M30" s="4"/>
      <c r="N30" s="4"/>
    </row>
    <row r="31" spans="1:14" ht="11.1" customHeight="1">
      <c r="A31" s="99" t="s">
        <v>168</v>
      </c>
      <c r="B31" s="100"/>
      <c r="C31" s="45" t="s">
        <v>15</v>
      </c>
      <c r="D31" s="99" t="s">
        <v>16</v>
      </c>
      <c r="E31" s="100"/>
      <c r="F31" s="46">
        <v>10</v>
      </c>
      <c r="G31" s="99" t="s">
        <v>17</v>
      </c>
      <c r="H31" s="100"/>
      <c r="I31" s="60">
        <f>ROUNDUP(J31*1.1,1)</f>
        <v>0.9</v>
      </c>
      <c r="J31" s="60">
        <f>K31*1.05</f>
        <v>0.76649999999999996</v>
      </c>
      <c r="K31" s="92">
        <v>0.73</v>
      </c>
      <c r="L31" s="41"/>
    </row>
    <row r="32" spans="1:14" ht="11.1" customHeight="1">
      <c r="A32" s="99" t="s">
        <v>167</v>
      </c>
      <c r="B32" s="100"/>
      <c r="C32" s="45" t="s">
        <v>15</v>
      </c>
      <c r="D32" s="178" t="s">
        <v>123</v>
      </c>
      <c r="E32" s="178"/>
      <c r="F32" s="46">
        <v>10</v>
      </c>
      <c r="G32" s="178" t="s">
        <v>17</v>
      </c>
      <c r="H32" s="178"/>
      <c r="I32" s="60">
        <f>ROUNDUP(J32*1.1,1)</f>
        <v>1</v>
      </c>
      <c r="J32" s="60">
        <f>K32*1.05</f>
        <v>0.84000000000000008</v>
      </c>
      <c r="K32" s="92">
        <v>0.8</v>
      </c>
      <c r="L32" s="41"/>
    </row>
    <row r="33" spans="1:14" ht="11.1" customHeight="1">
      <c r="A33" s="99" t="s">
        <v>169</v>
      </c>
      <c r="B33" s="100"/>
      <c r="C33" s="45" t="s">
        <v>15</v>
      </c>
      <c r="D33" s="178" t="s">
        <v>18</v>
      </c>
      <c r="E33" s="178"/>
      <c r="F33" s="46">
        <v>15</v>
      </c>
      <c r="G33" s="178" t="s">
        <v>183</v>
      </c>
      <c r="H33" s="178"/>
      <c r="I33" s="60">
        <f>ROUNDUP(J33*1.1,1)</f>
        <v>4.0999999999999996</v>
      </c>
      <c r="J33" s="60">
        <f>K33*1.05</f>
        <v>3.6750000000000003</v>
      </c>
      <c r="K33" s="92">
        <v>3.5</v>
      </c>
      <c r="L33" s="41"/>
    </row>
    <row r="34" spans="1:14" ht="11.1" customHeight="1">
      <c r="A34" s="116" t="s">
        <v>166</v>
      </c>
      <c r="B34" s="117"/>
      <c r="C34" s="45" t="s">
        <v>15</v>
      </c>
      <c r="D34" s="99" t="s">
        <v>122</v>
      </c>
      <c r="E34" s="100"/>
      <c r="F34" s="46">
        <v>40</v>
      </c>
      <c r="G34" s="99" t="s">
        <v>159</v>
      </c>
      <c r="H34" s="100"/>
      <c r="I34" s="47"/>
      <c r="J34" s="47">
        <v>4.8499999999999996</v>
      </c>
      <c r="K34" s="47"/>
      <c r="L34" s="41"/>
    </row>
    <row r="35" spans="1:14" ht="15.75" customHeight="1">
      <c r="A35" s="115" t="s">
        <v>67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48"/>
      <c r="M35" s="4"/>
      <c r="N35" s="4"/>
    </row>
    <row r="36" spans="1:14" ht="23.25" customHeight="1">
      <c r="A36" s="14" t="s">
        <v>33</v>
      </c>
      <c r="B36" s="184" t="s">
        <v>13</v>
      </c>
      <c r="C36" s="185"/>
      <c r="D36" s="184" t="s">
        <v>3</v>
      </c>
      <c r="E36" s="185"/>
      <c r="F36" s="25" t="s">
        <v>14</v>
      </c>
      <c r="G36" s="184" t="s">
        <v>46</v>
      </c>
      <c r="H36" s="185"/>
      <c r="I36" s="79" t="s">
        <v>65</v>
      </c>
      <c r="J36" s="79" t="s">
        <v>178</v>
      </c>
      <c r="K36" s="79" t="s">
        <v>179</v>
      </c>
      <c r="L36" s="42"/>
      <c r="M36" s="4"/>
      <c r="N36" s="4"/>
    </row>
    <row r="37" spans="1:14" ht="11.1" customHeight="1">
      <c r="A37" s="17" t="s">
        <v>71</v>
      </c>
      <c r="B37" s="102" t="s">
        <v>24</v>
      </c>
      <c r="C37" s="103"/>
      <c r="D37" s="102" t="s">
        <v>85</v>
      </c>
      <c r="E37" s="103"/>
      <c r="F37" s="36">
        <v>13</v>
      </c>
      <c r="G37" s="102" t="s">
        <v>39</v>
      </c>
      <c r="H37" s="103"/>
      <c r="I37" s="61">
        <f>ROUNDUP(J37*1.05,1)</f>
        <v>0.7</v>
      </c>
      <c r="J37" s="62">
        <f>ROUNDUP(K37*1.05,2)</f>
        <v>0.57999999999999996</v>
      </c>
      <c r="K37" s="91">
        <v>0.55000000000000004</v>
      </c>
      <c r="L37" s="41"/>
      <c r="M37" s="4"/>
      <c r="N37" s="4"/>
    </row>
    <row r="38" spans="1:14" ht="11.1" customHeight="1">
      <c r="A38" s="17" t="s">
        <v>71</v>
      </c>
      <c r="B38" s="102" t="s">
        <v>19</v>
      </c>
      <c r="C38" s="103"/>
      <c r="D38" s="102" t="s">
        <v>114</v>
      </c>
      <c r="E38" s="103"/>
      <c r="F38" s="36">
        <v>18</v>
      </c>
      <c r="G38" s="102" t="s">
        <v>22</v>
      </c>
      <c r="H38" s="103"/>
      <c r="I38" s="61">
        <f t="shared" ref="I38:I45" si="1">ROUNDUP(J38*1.05,1)</f>
        <v>1.7000000000000002</v>
      </c>
      <c r="J38" s="62">
        <f t="shared" ref="J38:J45" si="2">ROUNDUP(K38*1.05,2)</f>
        <v>1.58</v>
      </c>
      <c r="K38" s="91">
        <v>1.5</v>
      </c>
      <c r="L38" s="41"/>
    </row>
    <row r="39" spans="1:14" ht="11.1" customHeight="1">
      <c r="A39" s="17" t="s">
        <v>71</v>
      </c>
      <c r="B39" s="102" t="s">
        <v>50</v>
      </c>
      <c r="C39" s="103"/>
      <c r="D39" s="102" t="s">
        <v>140</v>
      </c>
      <c r="E39" s="103"/>
      <c r="F39" s="36">
        <v>35</v>
      </c>
      <c r="G39" s="102" t="s">
        <v>141</v>
      </c>
      <c r="H39" s="103"/>
      <c r="I39" s="61">
        <f t="shared" si="1"/>
        <v>6.1</v>
      </c>
      <c r="J39" s="62">
        <f t="shared" si="2"/>
        <v>5.7799999999999994</v>
      </c>
      <c r="K39" s="91">
        <v>5.5</v>
      </c>
      <c r="L39" s="41"/>
    </row>
    <row r="40" spans="1:14" ht="11.1" customHeight="1">
      <c r="A40" s="17" t="s">
        <v>70</v>
      </c>
      <c r="B40" s="98" t="s">
        <v>19</v>
      </c>
      <c r="C40" s="98"/>
      <c r="D40" s="98" t="s">
        <v>20</v>
      </c>
      <c r="E40" s="98"/>
      <c r="F40" s="36">
        <v>12</v>
      </c>
      <c r="G40" s="98" t="s">
        <v>39</v>
      </c>
      <c r="H40" s="98"/>
      <c r="I40" s="61">
        <f t="shared" si="1"/>
        <v>0.79999999999999993</v>
      </c>
      <c r="J40" s="62">
        <f t="shared" si="2"/>
        <v>0.69000000000000006</v>
      </c>
      <c r="K40" s="91">
        <v>0.65</v>
      </c>
      <c r="L40" s="41"/>
    </row>
    <row r="41" spans="1:14" ht="11.1" customHeight="1">
      <c r="A41" s="17" t="s">
        <v>72</v>
      </c>
      <c r="B41" s="98" t="s">
        <v>21</v>
      </c>
      <c r="C41" s="98"/>
      <c r="D41" s="98" t="s">
        <v>60</v>
      </c>
      <c r="E41" s="98"/>
      <c r="F41" s="36">
        <v>25</v>
      </c>
      <c r="G41" s="98" t="s">
        <v>38</v>
      </c>
      <c r="H41" s="98"/>
      <c r="I41" s="61">
        <f t="shared" si="1"/>
        <v>1.8</v>
      </c>
      <c r="J41" s="62">
        <f t="shared" si="2"/>
        <v>1.68</v>
      </c>
      <c r="K41" s="91">
        <v>1.6</v>
      </c>
      <c r="L41" s="41"/>
    </row>
    <row r="42" spans="1:14" ht="11.1" customHeight="1">
      <c r="A42" s="17" t="s">
        <v>73</v>
      </c>
      <c r="B42" s="98" t="s">
        <v>50</v>
      </c>
      <c r="C42" s="98"/>
      <c r="D42" s="98" t="s">
        <v>60</v>
      </c>
      <c r="E42" s="98"/>
      <c r="F42" s="36">
        <v>25</v>
      </c>
      <c r="G42" s="98" t="s">
        <v>38</v>
      </c>
      <c r="H42" s="98"/>
      <c r="I42" s="61">
        <f t="shared" si="1"/>
        <v>1.7000000000000002</v>
      </c>
      <c r="J42" s="62">
        <f t="shared" si="2"/>
        <v>1.58</v>
      </c>
      <c r="K42" s="91">
        <v>1.5</v>
      </c>
      <c r="L42" s="49"/>
      <c r="M42" s="4"/>
      <c r="N42" s="4"/>
    </row>
    <row r="43" spans="1:14" ht="11.1" customHeight="1">
      <c r="A43" s="17" t="s">
        <v>73</v>
      </c>
      <c r="B43" s="98" t="s">
        <v>50</v>
      </c>
      <c r="C43" s="98"/>
      <c r="D43" s="98" t="s">
        <v>51</v>
      </c>
      <c r="E43" s="98"/>
      <c r="F43" s="36">
        <v>18</v>
      </c>
      <c r="G43" s="98" t="s">
        <v>22</v>
      </c>
      <c r="H43" s="98"/>
      <c r="I43" s="61">
        <f>ROUNDUP(J43*1.05,2)</f>
        <v>0.95</v>
      </c>
      <c r="J43" s="62">
        <f t="shared" si="2"/>
        <v>0.9</v>
      </c>
      <c r="K43" s="91">
        <v>0.85</v>
      </c>
      <c r="L43" s="50"/>
      <c r="M43" s="4"/>
      <c r="N43" s="4"/>
    </row>
    <row r="44" spans="1:14" ht="11.1" customHeight="1">
      <c r="A44" s="17" t="s">
        <v>73</v>
      </c>
      <c r="B44" s="98" t="s">
        <v>21</v>
      </c>
      <c r="C44" s="98"/>
      <c r="D44" s="98" t="s">
        <v>51</v>
      </c>
      <c r="E44" s="98"/>
      <c r="F44" s="36">
        <v>18</v>
      </c>
      <c r="G44" s="98" t="s">
        <v>22</v>
      </c>
      <c r="H44" s="98"/>
      <c r="I44" s="61">
        <f>ROUNDUP(J44*1.05,2)</f>
        <v>1</v>
      </c>
      <c r="J44" s="62">
        <f t="shared" si="2"/>
        <v>0.95</v>
      </c>
      <c r="K44" s="91">
        <v>0.9</v>
      </c>
      <c r="L44" s="21"/>
      <c r="M44" s="4"/>
      <c r="N44" s="4"/>
    </row>
    <row r="45" spans="1:14" s="22" customFormat="1" ht="11.1" customHeight="1">
      <c r="A45" s="17" t="s">
        <v>75</v>
      </c>
      <c r="B45" s="98" t="s">
        <v>74</v>
      </c>
      <c r="C45" s="98"/>
      <c r="D45" s="98" t="s">
        <v>76</v>
      </c>
      <c r="E45" s="98"/>
      <c r="F45" s="36">
        <v>35</v>
      </c>
      <c r="G45" s="98" t="s">
        <v>38</v>
      </c>
      <c r="H45" s="98"/>
      <c r="I45" s="61">
        <f t="shared" si="1"/>
        <v>3.7</v>
      </c>
      <c r="J45" s="62">
        <f t="shared" si="2"/>
        <v>3.4699999999999998</v>
      </c>
      <c r="K45" s="91">
        <v>3.3</v>
      </c>
      <c r="L45" s="11"/>
      <c r="M45" s="19"/>
      <c r="N45" s="19"/>
    </row>
    <row r="46" spans="1:14" ht="15" customHeight="1">
      <c r="A46" s="115" t="s">
        <v>145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30"/>
      <c r="M46" s="4"/>
      <c r="N46" s="4"/>
    </row>
    <row r="47" spans="1:14" ht="26.25" customHeight="1">
      <c r="A47" s="14" t="s">
        <v>33</v>
      </c>
      <c r="B47" s="107" t="s">
        <v>13</v>
      </c>
      <c r="C47" s="108"/>
      <c r="D47" s="107" t="s">
        <v>3</v>
      </c>
      <c r="E47" s="108"/>
      <c r="F47" s="25" t="s">
        <v>14</v>
      </c>
      <c r="G47" s="107" t="s">
        <v>46</v>
      </c>
      <c r="H47" s="108"/>
      <c r="I47" s="79" t="s">
        <v>65</v>
      </c>
      <c r="J47" s="79" t="s">
        <v>178</v>
      </c>
      <c r="K47" s="79" t="s">
        <v>179</v>
      </c>
      <c r="L47" s="51"/>
      <c r="M47" s="4"/>
      <c r="N47" s="4"/>
    </row>
    <row r="48" spans="1:14" ht="11.1" customHeight="1">
      <c r="A48" s="17" t="s">
        <v>189</v>
      </c>
      <c r="B48" s="98" t="s">
        <v>50</v>
      </c>
      <c r="C48" s="98"/>
      <c r="D48" s="98" t="s">
        <v>23</v>
      </c>
      <c r="E48" s="98"/>
      <c r="F48" s="36">
        <v>50</v>
      </c>
      <c r="G48" s="98" t="s">
        <v>38</v>
      </c>
      <c r="H48" s="98"/>
      <c r="I48" s="95">
        <v>1.8</v>
      </c>
      <c r="J48" s="95">
        <v>1.63</v>
      </c>
      <c r="K48" s="97">
        <v>1.55</v>
      </c>
      <c r="L48" s="52"/>
      <c r="M48" s="4"/>
      <c r="N48" s="4"/>
    </row>
    <row r="49" spans="1:14" ht="11.1" customHeight="1">
      <c r="A49" s="17" t="s">
        <v>102</v>
      </c>
      <c r="B49" s="98" t="s">
        <v>103</v>
      </c>
      <c r="C49" s="98"/>
      <c r="D49" s="98" t="s">
        <v>104</v>
      </c>
      <c r="E49" s="98"/>
      <c r="F49" s="36">
        <v>60</v>
      </c>
      <c r="G49" s="98" t="s">
        <v>142</v>
      </c>
      <c r="H49" s="98"/>
      <c r="I49" s="264">
        <f>ROUNDUP(J49*1.05,1)</f>
        <v>2.9</v>
      </c>
      <c r="J49" s="62">
        <f>ROUNDUP(K49*1.05,2)</f>
        <v>2.73</v>
      </c>
      <c r="K49" s="94">
        <v>2.6</v>
      </c>
      <c r="L49" s="54"/>
      <c r="M49" s="4"/>
      <c r="N49" s="4"/>
    </row>
    <row r="50" spans="1:14" ht="14.25" customHeight="1">
      <c r="A50" s="158" t="s">
        <v>112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54"/>
      <c r="M50" s="4"/>
      <c r="N50" s="4"/>
    </row>
    <row r="51" spans="1:14" ht="20.25" customHeight="1">
      <c r="A51" s="98" t="s">
        <v>33</v>
      </c>
      <c r="B51" s="177"/>
      <c r="C51" s="177"/>
      <c r="D51" s="177"/>
      <c r="E51" s="106" t="s">
        <v>3</v>
      </c>
      <c r="F51" s="106"/>
      <c r="G51" s="20" t="s">
        <v>0</v>
      </c>
      <c r="H51" s="107" t="s">
        <v>46</v>
      </c>
      <c r="I51" s="108"/>
      <c r="J51" s="101" t="s">
        <v>53</v>
      </c>
      <c r="K51" s="101"/>
      <c r="L51" s="54"/>
      <c r="M51" s="4"/>
      <c r="N51" s="4"/>
    </row>
    <row r="52" spans="1:14" ht="11.1" customHeight="1">
      <c r="A52" s="109" t="s">
        <v>52</v>
      </c>
      <c r="B52" s="109"/>
      <c r="C52" s="109"/>
      <c r="D52" s="109"/>
      <c r="E52" s="109" t="s">
        <v>56</v>
      </c>
      <c r="F52" s="109"/>
      <c r="G52" s="33">
        <v>30</v>
      </c>
      <c r="H52" s="109" t="s">
        <v>119</v>
      </c>
      <c r="I52" s="109"/>
      <c r="J52" s="113">
        <v>0.3</v>
      </c>
      <c r="K52" s="113"/>
      <c r="L52" s="64"/>
      <c r="M52" s="4"/>
      <c r="N52" s="4"/>
    </row>
    <row r="53" spans="1:14" ht="11.1" customHeight="1">
      <c r="A53" s="109" t="s">
        <v>54</v>
      </c>
      <c r="B53" s="109"/>
      <c r="C53" s="109"/>
      <c r="D53" s="109"/>
      <c r="E53" s="109" t="s">
        <v>57</v>
      </c>
      <c r="F53" s="109"/>
      <c r="G53" s="33">
        <v>30</v>
      </c>
      <c r="H53" s="109" t="s">
        <v>58</v>
      </c>
      <c r="I53" s="109"/>
      <c r="J53" s="113">
        <v>0.37</v>
      </c>
      <c r="K53" s="113"/>
      <c r="L53" s="64"/>
      <c r="M53" s="4"/>
      <c r="N53" s="4"/>
    </row>
    <row r="54" spans="1:14" ht="11.1" customHeight="1">
      <c r="A54" s="163" t="s">
        <v>55</v>
      </c>
      <c r="B54" s="164"/>
      <c r="C54" s="164"/>
      <c r="D54" s="165"/>
      <c r="E54" s="109" t="s">
        <v>106</v>
      </c>
      <c r="F54" s="109"/>
      <c r="G54" s="33">
        <v>30</v>
      </c>
      <c r="H54" s="109" t="s">
        <v>59</v>
      </c>
      <c r="I54" s="109"/>
      <c r="J54" s="113">
        <v>0.56000000000000005</v>
      </c>
      <c r="K54" s="113"/>
      <c r="L54" s="41"/>
      <c r="M54" s="4"/>
      <c r="N54" s="4"/>
    </row>
    <row r="55" spans="1:14" ht="11.1" customHeight="1">
      <c r="A55" s="166"/>
      <c r="B55" s="167"/>
      <c r="C55" s="167"/>
      <c r="D55" s="168"/>
      <c r="E55" s="109" t="s">
        <v>107</v>
      </c>
      <c r="F55" s="109"/>
      <c r="G55" s="33">
        <v>30</v>
      </c>
      <c r="H55" s="109" t="s">
        <v>120</v>
      </c>
      <c r="I55" s="109"/>
      <c r="J55" s="113">
        <v>0.73</v>
      </c>
      <c r="K55" s="113"/>
      <c r="L55" s="55"/>
      <c r="M55" s="4"/>
      <c r="N55" s="4"/>
    </row>
    <row r="56" spans="1:14" ht="11.1" customHeight="1">
      <c r="A56" s="166"/>
      <c r="B56" s="167"/>
      <c r="C56" s="167"/>
      <c r="D56" s="168"/>
      <c r="E56" s="109" t="s">
        <v>108</v>
      </c>
      <c r="F56" s="109"/>
      <c r="G56" s="33">
        <v>30</v>
      </c>
      <c r="H56" s="109" t="s">
        <v>111</v>
      </c>
      <c r="I56" s="109"/>
      <c r="J56" s="113">
        <v>0.97</v>
      </c>
      <c r="K56" s="113"/>
      <c r="L56" s="41"/>
      <c r="M56" s="4"/>
      <c r="N56" s="4"/>
    </row>
    <row r="57" spans="1:14" ht="11.1" customHeight="1">
      <c r="A57" s="166"/>
      <c r="B57" s="167"/>
      <c r="C57" s="167"/>
      <c r="D57" s="168"/>
      <c r="E57" s="109" t="s">
        <v>109</v>
      </c>
      <c r="F57" s="109"/>
      <c r="G57" s="33">
        <v>30</v>
      </c>
      <c r="H57" s="109" t="s">
        <v>111</v>
      </c>
      <c r="I57" s="109"/>
      <c r="J57" s="113">
        <v>1.21</v>
      </c>
      <c r="K57" s="113"/>
      <c r="L57" s="41"/>
      <c r="M57" s="4"/>
      <c r="N57" s="4"/>
    </row>
    <row r="58" spans="1:14" ht="11.1" customHeight="1">
      <c r="A58" s="166"/>
      <c r="B58" s="167"/>
      <c r="C58" s="167"/>
      <c r="D58" s="168"/>
      <c r="E58" s="109" t="s">
        <v>110</v>
      </c>
      <c r="F58" s="109"/>
      <c r="G58" s="33">
        <v>30</v>
      </c>
      <c r="H58" s="109" t="s">
        <v>143</v>
      </c>
      <c r="I58" s="109"/>
      <c r="J58" s="113">
        <v>1.49</v>
      </c>
      <c r="K58" s="113"/>
      <c r="L58" s="37"/>
      <c r="M58" s="4"/>
      <c r="N58" s="4"/>
    </row>
    <row r="59" spans="1:14" ht="11.1" customHeight="1">
      <c r="A59" s="169"/>
      <c r="B59" s="170"/>
      <c r="C59" s="170"/>
      <c r="D59" s="171"/>
      <c r="E59" s="109" t="s">
        <v>144</v>
      </c>
      <c r="F59" s="109"/>
      <c r="G59" s="33">
        <v>30</v>
      </c>
      <c r="H59" s="109" t="s">
        <v>121</v>
      </c>
      <c r="I59" s="109"/>
      <c r="J59" s="113">
        <v>1.95</v>
      </c>
      <c r="K59" s="113"/>
      <c r="L59" s="37"/>
      <c r="M59" s="4"/>
      <c r="N59" s="4"/>
    </row>
    <row r="60" spans="1:14" ht="11.25" customHeight="1">
      <c r="L60" s="28"/>
      <c r="M60" s="4"/>
      <c r="N60" s="4"/>
    </row>
    <row r="61" spans="1:14" ht="12" customHeight="1">
      <c r="L61" s="28"/>
      <c r="M61" s="4"/>
      <c r="N61" s="4"/>
    </row>
    <row r="62" spans="1:14" ht="12" customHeight="1" thickBot="1">
      <c r="A62" s="23"/>
      <c r="B62" s="23"/>
      <c r="C62" s="23"/>
      <c r="D62" s="24"/>
      <c r="E62" s="24"/>
      <c r="F62" s="23"/>
      <c r="G62" s="6"/>
      <c r="H62" s="8"/>
      <c r="I62" s="4"/>
      <c r="J62" s="4"/>
      <c r="K62" s="4"/>
      <c r="L62" s="53"/>
      <c r="M62" s="4"/>
      <c r="N62" s="4"/>
    </row>
    <row r="63" spans="1:14" ht="17.25" customHeight="1" thickTop="1" thickBot="1">
      <c r="A63" s="224" t="s">
        <v>182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53"/>
      <c r="M63" s="4"/>
      <c r="N63" s="4"/>
    </row>
    <row r="64" spans="1:14" ht="20.100000000000001" customHeight="1" thickTop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53"/>
      <c r="M64" s="4"/>
      <c r="N64" s="4"/>
    </row>
    <row r="65" spans="1:14" ht="9.9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53"/>
      <c r="M65" s="4"/>
      <c r="N65" s="4"/>
    </row>
    <row r="66" spans="1:14" ht="15" customHeight="1">
      <c r="A66" s="115" t="s">
        <v>25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53"/>
      <c r="M66" s="4"/>
      <c r="N66" s="4"/>
    </row>
    <row r="67" spans="1:14" ht="11.25" customHeight="1">
      <c r="A67" s="162" t="s">
        <v>3</v>
      </c>
      <c r="B67" s="107" t="s">
        <v>4</v>
      </c>
      <c r="C67" s="222" t="s">
        <v>26</v>
      </c>
      <c r="D67" s="223"/>
      <c r="E67" s="162" t="s">
        <v>27</v>
      </c>
      <c r="F67" s="223"/>
      <c r="G67" s="223"/>
      <c r="H67" s="223"/>
      <c r="I67" s="223"/>
      <c r="J67" s="223"/>
      <c r="K67" s="245" t="s">
        <v>45</v>
      </c>
      <c r="L67" s="53"/>
      <c r="M67" s="4"/>
      <c r="N67" s="4"/>
    </row>
    <row r="68" spans="1:14" ht="12" customHeight="1">
      <c r="A68" s="162"/>
      <c r="B68" s="108"/>
      <c r="C68" s="223"/>
      <c r="D68" s="223"/>
      <c r="E68" s="162" t="s">
        <v>28</v>
      </c>
      <c r="F68" s="162"/>
      <c r="G68" s="162" t="s">
        <v>29</v>
      </c>
      <c r="H68" s="162"/>
      <c r="I68" s="162" t="s">
        <v>30</v>
      </c>
      <c r="J68" s="162"/>
      <c r="K68" s="246"/>
      <c r="L68" s="53"/>
      <c r="M68" s="4"/>
      <c r="N68" s="4"/>
    </row>
    <row r="69" spans="1:14" ht="11.1" customHeight="1">
      <c r="A69" s="59" t="s">
        <v>152</v>
      </c>
      <c r="B69" s="12">
        <v>50</v>
      </c>
      <c r="C69" s="241" t="s">
        <v>111</v>
      </c>
      <c r="D69" s="242"/>
      <c r="E69" s="263">
        <v>1.2</v>
      </c>
      <c r="F69" s="227"/>
      <c r="G69" s="110"/>
      <c r="H69" s="111"/>
      <c r="I69" s="111"/>
      <c r="J69" s="112"/>
      <c r="K69" s="63">
        <v>1</v>
      </c>
    </row>
    <row r="70" spans="1:14" ht="11.1" customHeight="1">
      <c r="A70" s="59" t="s">
        <v>23</v>
      </c>
      <c r="B70" s="12">
        <v>80</v>
      </c>
      <c r="C70" s="241" t="s">
        <v>146</v>
      </c>
      <c r="D70" s="242"/>
      <c r="E70" s="263">
        <v>4.9000000000000004</v>
      </c>
      <c r="F70" s="227"/>
      <c r="G70" s="110"/>
      <c r="H70" s="111"/>
      <c r="I70" s="111"/>
      <c r="J70" s="112"/>
      <c r="K70" s="63">
        <v>5</v>
      </c>
    </row>
    <row r="71" spans="1:14" ht="11.1" customHeight="1">
      <c r="A71" s="33" t="s">
        <v>31</v>
      </c>
      <c r="B71" s="30">
        <v>80</v>
      </c>
      <c r="C71" s="114" t="s">
        <v>1</v>
      </c>
      <c r="D71" s="114"/>
      <c r="E71" s="225">
        <v>9.3000000000000007</v>
      </c>
      <c r="F71" s="226"/>
      <c r="G71" s="234">
        <v>8.8000000000000007</v>
      </c>
      <c r="H71" s="234"/>
      <c r="I71" s="160">
        <v>8.3000000000000007</v>
      </c>
      <c r="J71" s="160"/>
      <c r="K71" s="30">
        <v>15</v>
      </c>
    </row>
    <row r="72" spans="1:14" ht="11.1" customHeight="1">
      <c r="A72" s="33" t="s">
        <v>31</v>
      </c>
      <c r="B72" s="46">
        <v>100</v>
      </c>
      <c r="C72" s="114" t="s">
        <v>32</v>
      </c>
      <c r="D72" s="114"/>
      <c r="E72" s="225">
        <v>11.6</v>
      </c>
      <c r="F72" s="226"/>
      <c r="G72" s="234">
        <v>11</v>
      </c>
      <c r="H72" s="234"/>
      <c r="I72" s="160">
        <v>10.4</v>
      </c>
      <c r="J72" s="160"/>
      <c r="K72" s="30">
        <v>20</v>
      </c>
    </row>
    <row r="73" spans="1:14" ht="11.1" customHeight="1">
      <c r="A73" s="33" t="s">
        <v>48</v>
      </c>
      <c r="B73" s="46">
        <v>35</v>
      </c>
      <c r="C73" s="235" t="s">
        <v>105</v>
      </c>
      <c r="D73" s="236"/>
      <c r="E73" s="226">
        <v>11</v>
      </c>
      <c r="F73" s="226"/>
      <c r="G73" s="161" t="s">
        <v>49</v>
      </c>
      <c r="H73" s="161"/>
      <c r="I73" s="161"/>
      <c r="J73" s="161"/>
      <c r="K73" s="161"/>
    </row>
    <row r="74" spans="1:14" ht="15" customHeight="1">
      <c r="A74" s="115" t="s">
        <v>93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53"/>
    </row>
    <row r="75" spans="1:14" ht="21.75" customHeight="1">
      <c r="A75" s="98" t="s">
        <v>33</v>
      </c>
      <c r="B75" s="177"/>
      <c r="C75" s="177"/>
      <c r="D75" s="177"/>
      <c r="E75" s="151" t="s">
        <v>3</v>
      </c>
      <c r="F75" s="152"/>
      <c r="G75" s="153"/>
      <c r="H75" s="109" t="s">
        <v>94</v>
      </c>
      <c r="I75" s="109"/>
      <c r="J75" s="113" t="s">
        <v>53</v>
      </c>
      <c r="K75" s="113"/>
    </row>
    <row r="76" spans="1:14" ht="11.1" customHeight="1">
      <c r="A76" s="109" t="s">
        <v>95</v>
      </c>
      <c r="B76" s="109"/>
      <c r="C76" s="109"/>
      <c r="D76" s="109"/>
      <c r="E76" s="151" t="s">
        <v>96</v>
      </c>
      <c r="F76" s="152"/>
      <c r="G76" s="153"/>
      <c r="H76" s="109" t="s">
        <v>97</v>
      </c>
      <c r="I76" s="109"/>
      <c r="J76" s="104">
        <v>12.35</v>
      </c>
      <c r="K76" s="105"/>
    </row>
    <row r="77" spans="1:14" ht="15.75" customHeight="1">
      <c r="A77" s="158" t="s">
        <v>181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</row>
    <row r="78" spans="1:14" ht="25.5" customHeight="1">
      <c r="A78" s="116" t="s">
        <v>33</v>
      </c>
      <c r="B78" s="117"/>
      <c r="C78" s="101" t="s">
        <v>40</v>
      </c>
      <c r="D78" s="106"/>
      <c r="E78" s="155" t="s">
        <v>41</v>
      </c>
      <c r="F78" s="106"/>
      <c r="G78" s="13" t="s">
        <v>34</v>
      </c>
      <c r="H78" s="56" t="s">
        <v>35</v>
      </c>
      <c r="I78" s="35" t="s">
        <v>37</v>
      </c>
      <c r="J78" s="243" t="s">
        <v>62</v>
      </c>
      <c r="K78" s="244"/>
    </row>
    <row r="79" spans="1:14" ht="12.75" customHeight="1">
      <c r="A79" s="116" t="s">
        <v>42</v>
      </c>
      <c r="B79" s="117"/>
      <c r="C79" s="101">
        <v>150</v>
      </c>
      <c r="D79" s="101"/>
      <c r="E79" s="101">
        <v>80</v>
      </c>
      <c r="F79" s="101"/>
      <c r="G79" s="15" t="s">
        <v>36</v>
      </c>
      <c r="H79" s="251" t="s">
        <v>184</v>
      </c>
      <c r="I79" s="252"/>
      <c r="J79" s="252"/>
      <c r="K79" s="253"/>
    </row>
    <row r="80" spans="1:14" ht="12.75" customHeight="1">
      <c r="A80" s="116" t="s">
        <v>42</v>
      </c>
      <c r="B80" s="117"/>
      <c r="C80" s="101">
        <v>150</v>
      </c>
      <c r="D80" s="101"/>
      <c r="E80" s="101">
        <v>100</v>
      </c>
      <c r="F80" s="101"/>
      <c r="G80" s="15" t="s">
        <v>36</v>
      </c>
      <c r="H80" s="254"/>
      <c r="I80" s="255"/>
      <c r="J80" s="255"/>
      <c r="K80" s="256"/>
    </row>
    <row r="81" spans="1:11" ht="12.75" customHeight="1">
      <c r="A81" s="116" t="s">
        <v>42</v>
      </c>
      <c r="B81" s="117"/>
      <c r="C81" s="101">
        <v>150</v>
      </c>
      <c r="D81" s="101"/>
      <c r="E81" s="101">
        <v>120</v>
      </c>
      <c r="F81" s="101"/>
      <c r="G81" s="15" t="s">
        <v>36</v>
      </c>
      <c r="H81" s="254"/>
      <c r="I81" s="255"/>
      <c r="J81" s="255"/>
      <c r="K81" s="256"/>
    </row>
    <row r="82" spans="1:11">
      <c r="A82" s="116" t="s">
        <v>42</v>
      </c>
      <c r="B82" s="117"/>
      <c r="C82" s="101">
        <v>150</v>
      </c>
      <c r="D82" s="101"/>
      <c r="E82" s="101">
        <v>150</v>
      </c>
      <c r="F82" s="101"/>
      <c r="G82" s="15" t="s">
        <v>36</v>
      </c>
      <c r="H82" s="257"/>
      <c r="I82" s="258"/>
      <c r="J82" s="258"/>
      <c r="K82" s="259"/>
    </row>
    <row r="83" spans="1:11" ht="17.25" customHeight="1">
      <c r="A83" s="247" t="s">
        <v>180</v>
      </c>
      <c r="B83" s="247"/>
      <c r="C83" s="247"/>
      <c r="D83" s="247"/>
      <c r="E83" s="247"/>
      <c r="F83" s="247"/>
      <c r="G83" s="247"/>
      <c r="H83" s="247"/>
      <c r="I83" s="247"/>
      <c r="J83" s="247"/>
      <c r="K83" s="247"/>
    </row>
    <row r="84" spans="1:11" ht="25.5" customHeight="1">
      <c r="A84" s="116" t="s">
        <v>33</v>
      </c>
      <c r="B84" s="117"/>
      <c r="C84" s="101" t="s">
        <v>40</v>
      </c>
      <c r="D84" s="106"/>
      <c r="E84" s="155" t="s">
        <v>41</v>
      </c>
      <c r="F84" s="106"/>
      <c r="G84" s="13" t="s">
        <v>34</v>
      </c>
      <c r="H84" s="56" t="s">
        <v>35</v>
      </c>
      <c r="I84" s="35" t="s">
        <v>37</v>
      </c>
      <c r="J84" s="243" t="s">
        <v>62</v>
      </c>
      <c r="K84" s="244"/>
    </row>
    <row r="85" spans="1:11" ht="11.1" customHeight="1">
      <c r="A85" s="116" t="s">
        <v>44</v>
      </c>
      <c r="B85" s="117"/>
      <c r="C85" s="101">
        <v>150</v>
      </c>
      <c r="D85" s="101"/>
      <c r="E85" s="101">
        <v>80</v>
      </c>
      <c r="F85" s="101"/>
      <c r="G85" s="15" t="s">
        <v>61</v>
      </c>
      <c r="H85" s="251" t="s">
        <v>184</v>
      </c>
      <c r="I85" s="252"/>
      <c r="J85" s="252"/>
      <c r="K85" s="253"/>
    </row>
    <row r="86" spans="1:11" ht="11.1" customHeight="1">
      <c r="A86" s="116" t="s">
        <v>44</v>
      </c>
      <c r="B86" s="117"/>
      <c r="C86" s="101">
        <v>150</v>
      </c>
      <c r="D86" s="101"/>
      <c r="E86" s="101">
        <v>100</v>
      </c>
      <c r="F86" s="101"/>
      <c r="G86" s="15" t="s">
        <v>61</v>
      </c>
      <c r="H86" s="254"/>
      <c r="I86" s="255"/>
      <c r="J86" s="255"/>
      <c r="K86" s="256"/>
    </row>
    <row r="87" spans="1:11" ht="11.1" customHeight="1">
      <c r="A87" s="116" t="s">
        <v>44</v>
      </c>
      <c r="B87" s="117"/>
      <c r="C87" s="101">
        <v>150</v>
      </c>
      <c r="D87" s="101"/>
      <c r="E87" s="101">
        <v>120</v>
      </c>
      <c r="F87" s="101"/>
      <c r="G87" s="15" t="s">
        <v>61</v>
      </c>
      <c r="H87" s="254"/>
      <c r="I87" s="255"/>
      <c r="J87" s="255"/>
      <c r="K87" s="256"/>
    </row>
    <row r="88" spans="1:11" ht="11.1" customHeight="1">
      <c r="A88" s="116" t="s">
        <v>44</v>
      </c>
      <c r="B88" s="117"/>
      <c r="C88" s="101">
        <v>150</v>
      </c>
      <c r="D88" s="101"/>
      <c r="E88" s="101">
        <v>150</v>
      </c>
      <c r="F88" s="101"/>
      <c r="G88" s="15" t="s">
        <v>61</v>
      </c>
      <c r="H88" s="257"/>
      <c r="I88" s="258"/>
      <c r="J88" s="258"/>
      <c r="K88" s="259"/>
    </row>
    <row r="89" spans="1:11" ht="14.25" customHeight="1">
      <c r="A89" s="158" t="s">
        <v>87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</row>
    <row r="90" spans="1:11" ht="26.25" customHeight="1">
      <c r="A90" s="101" t="s">
        <v>33</v>
      </c>
      <c r="B90" s="101"/>
      <c r="C90" s="101" t="s">
        <v>66</v>
      </c>
      <c r="D90" s="101"/>
      <c r="E90" s="101"/>
      <c r="F90" s="101"/>
      <c r="G90" s="57" t="s">
        <v>41</v>
      </c>
      <c r="H90" s="20" t="s">
        <v>125</v>
      </c>
      <c r="I90" s="154" t="s">
        <v>63</v>
      </c>
      <c r="J90" s="154"/>
      <c r="K90" s="154"/>
    </row>
    <row r="91" spans="1:11" ht="11.1" customHeight="1">
      <c r="A91" s="136" t="s">
        <v>89</v>
      </c>
      <c r="B91" s="138"/>
      <c r="C91" s="136" t="s">
        <v>91</v>
      </c>
      <c r="D91" s="137"/>
      <c r="E91" s="137"/>
      <c r="F91" s="138"/>
      <c r="G91" s="149">
        <v>300</v>
      </c>
      <c r="H91" s="237" t="s">
        <v>132</v>
      </c>
      <c r="I91" s="82" t="s">
        <v>127</v>
      </c>
      <c r="J91" s="82" t="s">
        <v>126</v>
      </c>
      <c r="K91" s="82" t="s">
        <v>131</v>
      </c>
    </row>
    <row r="92" spans="1:11" ht="11.1" customHeight="1">
      <c r="A92" s="139"/>
      <c r="B92" s="141"/>
      <c r="C92" s="139"/>
      <c r="D92" s="140"/>
      <c r="E92" s="140"/>
      <c r="F92" s="141"/>
      <c r="G92" s="150"/>
      <c r="H92" s="238"/>
      <c r="I92" s="34">
        <v>1150</v>
      </c>
      <c r="J92" s="34">
        <v>1050</v>
      </c>
      <c r="K92" s="34">
        <v>1000</v>
      </c>
    </row>
    <row r="93" spans="1:11" ht="11.1" customHeight="1">
      <c r="A93" s="136" t="s">
        <v>89</v>
      </c>
      <c r="B93" s="138"/>
      <c r="C93" s="228" t="s">
        <v>92</v>
      </c>
      <c r="D93" s="229"/>
      <c r="E93" s="229"/>
      <c r="F93" s="230"/>
      <c r="G93" s="149">
        <v>300</v>
      </c>
      <c r="H93" s="149" t="s">
        <v>132</v>
      </c>
      <c r="I93" s="83" t="s">
        <v>133</v>
      </c>
      <c r="J93" s="83" t="s">
        <v>134</v>
      </c>
      <c r="K93" s="83" t="s">
        <v>135</v>
      </c>
    </row>
    <row r="94" spans="1:11" ht="11.1" customHeight="1">
      <c r="A94" s="139"/>
      <c r="B94" s="141"/>
      <c r="C94" s="231"/>
      <c r="D94" s="232"/>
      <c r="E94" s="232"/>
      <c r="F94" s="233"/>
      <c r="G94" s="150"/>
      <c r="H94" s="150"/>
      <c r="I94" s="32">
        <v>2300</v>
      </c>
      <c r="J94" s="32">
        <v>2100</v>
      </c>
      <c r="K94" s="32">
        <v>2000</v>
      </c>
    </row>
    <row r="95" spans="1:11" ht="11.1" customHeight="1">
      <c r="A95" s="136" t="s">
        <v>117</v>
      </c>
      <c r="B95" s="138"/>
      <c r="C95" s="228" t="s">
        <v>118</v>
      </c>
      <c r="D95" s="229"/>
      <c r="E95" s="229"/>
      <c r="F95" s="230"/>
      <c r="G95" s="239">
        <v>80</v>
      </c>
      <c r="H95" s="239" t="s">
        <v>132</v>
      </c>
      <c r="I95" s="84" t="s">
        <v>128</v>
      </c>
      <c r="J95" s="84" t="s">
        <v>129</v>
      </c>
      <c r="K95" s="84" t="s">
        <v>130</v>
      </c>
    </row>
    <row r="96" spans="1:11" ht="11.1" customHeight="1">
      <c r="A96" s="139"/>
      <c r="B96" s="141"/>
      <c r="C96" s="231"/>
      <c r="D96" s="232"/>
      <c r="E96" s="232"/>
      <c r="F96" s="233"/>
      <c r="G96" s="240"/>
      <c r="H96" s="240"/>
      <c r="I96" s="32">
        <f>CEILING(K96*1.15,1)</f>
        <v>1668</v>
      </c>
      <c r="J96" s="32">
        <f>CEILING(K96*1.05,1)</f>
        <v>1523</v>
      </c>
      <c r="K96" s="32">
        <v>1450</v>
      </c>
    </row>
    <row r="97" spans="1:11" ht="11.1" customHeight="1">
      <c r="A97" s="143" t="s">
        <v>88</v>
      </c>
      <c r="B97" s="144"/>
      <c r="C97" s="130" t="s">
        <v>90</v>
      </c>
      <c r="D97" s="131"/>
      <c r="E97" s="131"/>
      <c r="F97" s="132"/>
      <c r="G97" s="147">
        <v>50</v>
      </c>
      <c r="H97" s="147">
        <v>21</v>
      </c>
      <c r="I97" s="124" t="s">
        <v>138</v>
      </c>
      <c r="J97" s="125"/>
      <c r="K97" s="85" t="s">
        <v>136</v>
      </c>
    </row>
    <row r="98" spans="1:11" ht="11.1" customHeight="1">
      <c r="A98" s="145"/>
      <c r="B98" s="146"/>
      <c r="C98" s="133"/>
      <c r="D98" s="134"/>
      <c r="E98" s="134"/>
      <c r="F98" s="135"/>
      <c r="G98" s="148"/>
      <c r="H98" s="148"/>
      <c r="I98" s="142">
        <v>80</v>
      </c>
      <c r="J98" s="142"/>
      <c r="K98" s="58">
        <v>75</v>
      </c>
    </row>
    <row r="99" spans="1:11" ht="11.1" customHeight="1">
      <c r="A99" s="143" t="s">
        <v>88</v>
      </c>
      <c r="B99" s="144"/>
      <c r="C99" s="130" t="s">
        <v>64</v>
      </c>
      <c r="D99" s="131"/>
      <c r="E99" s="131"/>
      <c r="F99" s="132"/>
      <c r="G99" s="147">
        <v>40</v>
      </c>
      <c r="H99" s="147">
        <v>15</v>
      </c>
      <c r="I99" s="156" t="s">
        <v>139</v>
      </c>
      <c r="J99" s="157"/>
      <c r="K99" s="86" t="s">
        <v>137</v>
      </c>
    </row>
    <row r="100" spans="1:11" ht="11.1" customHeight="1">
      <c r="A100" s="145"/>
      <c r="B100" s="146"/>
      <c r="C100" s="133"/>
      <c r="D100" s="134"/>
      <c r="E100" s="134"/>
      <c r="F100" s="135"/>
      <c r="G100" s="148"/>
      <c r="H100" s="148"/>
      <c r="I100" s="142">
        <v>142</v>
      </c>
      <c r="J100" s="142"/>
      <c r="K100" s="58">
        <v>140</v>
      </c>
    </row>
    <row r="101" spans="1:11" ht="15.75" customHeight="1">
      <c r="A101" s="115" t="s">
        <v>155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</row>
    <row r="102" spans="1:11" ht="28.5" customHeight="1">
      <c r="A102" s="102" t="s">
        <v>33</v>
      </c>
      <c r="B102" s="123"/>
      <c r="C102" s="123"/>
      <c r="D102" s="103"/>
      <c r="E102" s="106" t="s">
        <v>100</v>
      </c>
      <c r="F102" s="106"/>
      <c r="G102" s="106" t="s">
        <v>0</v>
      </c>
      <c r="H102" s="106"/>
      <c r="I102" s="13" t="s">
        <v>98</v>
      </c>
      <c r="J102" s="116" t="s">
        <v>53</v>
      </c>
      <c r="K102" s="117"/>
    </row>
    <row r="103" spans="1:11" ht="11.1" customHeight="1">
      <c r="A103" s="120" t="s">
        <v>99</v>
      </c>
      <c r="B103" s="121"/>
      <c r="C103" s="121"/>
      <c r="D103" s="122"/>
      <c r="E103" s="105" t="s">
        <v>101</v>
      </c>
      <c r="F103" s="105"/>
      <c r="G103" s="105">
        <v>17</v>
      </c>
      <c r="H103" s="105"/>
      <c r="I103" s="27">
        <v>6</v>
      </c>
      <c r="J103" s="118">
        <v>400</v>
      </c>
      <c r="K103" s="119"/>
    </row>
    <row r="104" spans="1:11" s="65" customFormat="1" ht="16.5" customHeight="1">
      <c r="A104" s="115" t="s">
        <v>156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28"/>
    </row>
    <row r="105" spans="1:11" ht="27.75" customHeight="1">
      <c r="A105" s="29" t="s">
        <v>13</v>
      </c>
      <c r="B105" s="120" t="s">
        <v>3</v>
      </c>
      <c r="C105" s="121"/>
      <c r="D105" s="122"/>
      <c r="E105" s="120" t="s">
        <v>0</v>
      </c>
      <c r="F105" s="122"/>
      <c r="G105" s="120" t="s">
        <v>46</v>
      </c>
      <c r="H105" s="122"/>
      <c r="I105" s="80" t="s">
        <v>28</v>
      </c>
      <c r="J105" s="80" t="s">
        <v>80</v>
      </c>
      <c r="K105" s="81" t="s">
        <v>81</v>
      </c>
    </row>
    <row r="106" spans="1:11" ht="11.1" customHeight="1">
      <c r="A106" s="30" t="s">
        <v>78</v>
      </c>
      <c r="B106" s="114" t="s">
        <v>79</v>
      </c>
      <c r="C106" s="114"/>
      <c r="D106" s="114"/>
      <c r="E106" s="114">
        <v>30</v>
      </c>
      <c r="F106" s="129"/>
      <c r="G106" s="127" t="s">
        <v>82</v>
      </c>
      <c r="H106" s="127"/>
      <c r="I106" s="31">
        <f>ROUNDUP(K106*1.2,2)</f>
        <v>0.72</v>
      </c>
      <c r="J106" s="31">
        <f>ROUNDUP(K106*1.05,2)</f>
        <v>0.63</v>
      </c>
      <c r="K106" s="31">
        <v>0.6</v>
      </c>
    </row>
    <row r="107" spans="1:11" ht="11.1" customHeight="1">
      <c r="A107" s="30" t="s">
        <v>78</v>
      </c>
      <c r="B107" s="114" t="s">
        <v>79</v>
      </c>
      <c r="C107" s="114"/>
      <c r="D107" s="114"/>
      <c r="E107" s="114">
        <v>35</v>
      </c>
      <c r="F107" s="129"/>
      <c r="G107" s="126" t="s">
        <v>124</v>
      </c>
      <c r="H107" s="126"/>
      <c r="I107" s="31">
        <f>ROUNDUP(K107*1.2,2)</f>
        <v>0.84</v>
      </c>
      <c r="J107" s="31">
        <f>ROUNDUP(K107*1.05,2)</f>
        <v>0.74</v>
      </c>
      <c r="K107" s="31">
        <v>0.7</v>
      </c>
    </row>
    <row r="108" spans="1:11" ht="16.5" customHeight="1">
      <c r="A108" s="115" t="s">
        <v>170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1" ht="19.2">
      <c r="A109" s="14" t="s">
        <v>33</v>
      </c>
      <c r="B109" s="107" t="s">
        <v>13</v>
      </c>
      <c r="C109" s="108"/>
      <c r="D109" s="260" t="s">
        <v>3</v>
      </c>
      <c r="E109" s="261"/>
      <c r="F109" s="262"/>
      <c r="G109" s="25" t="s">
        <v>171</v>
      </c>
      <c r="H109" s="25" t="s">
        <v>14</v>
      </c>
      <c r="I109" s="107" t="s">
        <v>46</v>
      </c>
      <c r="J109" s="108"/>
      <c r="K109" s="16" t="s">
        <v>53</v>
      </c>
    </row>
    <row r="110" spans="1:11" ht="11.1" customHeight="1">
      <c r="A110" s="17" t="s">
        <v>172</v>
      </c>
      <c r="B110" s="98" t="s">
        <v>19</v>
      </c>
      <c r="C110" s="98"/>
      <c r="D110" s="102" t="s">
        <v>173</v>
      </c>
      <c r="E110" s="123"/>
      <c r="F110" s="103"/>
      <c r="G110" s="36">
        <v>3</v>
      </c>
      <c r="H110" s="36">
        <v>60</v>
      </c>
      <c r="I110" s="98" t="s">
        <v>174</v>
      </c>
      <c r="J110" s="98"/>
      <c r="K110" s="90">
        <v>3</v>
      </c>
    </row>
    <row r="111" spans="1:11" ht="11.1" customHeight="1">
      <c r="A111" s="17" t="s">
        <v>172</v>
      </c>
      <c r="B111" s="98" t="s">
        <v>19</v>
      </c>
      <c r="C111" s="98"/>
      <c r="D111" s="102" t="s">
        <v>175</v>
      </c>
      <c r="E111" s="123"/>
      <c r="F111" s="103"/>
      <c r="G111" s="36">
        <v>5</v>
      </c>
      <c r="H111" s="36">
        <v>50</v>
      </c>
      <c r="I111" s="98" t="s">
        <v>176</v>
      </c>
      <c r="J111" s="98"/>
      <c r="K111" s="90">
        <v>3.7</v>
      </c>
    </row>
    <row r="112" spans="1:11" ht="11.1" customHeight="1">
      <c r="A112" s="17" t="s">
        <v>172</v>
      </c>
      <c r="B112" s="98" t="s">
        <v>19</v>
      </c>
      <c r="C112" s="98"/>
      <c r="D112" s="102" t="s">
        <v>123</v>
      </c>
      <c r="E112" s="123"/>
      <c r="F112" s="103"/>
      <c r="G112" s="36">
        <v>5</v>
      </c>
      <c r="H112" s="36">
        <v>50</v>
      </c>
      <c r="I112" s="98" t="s">
        <v>177</v>
      </c>
      <c r="J112" s="98"/>
      <c r="K112" s="90">
        <v>5.5</v>
      </c>
    </row>
  </sheetData>
  <mergeCells count="282">
    <mergeCell ref="I109:J109"/>
    <mergeCell ref="C86:D86"/>
    <mergeCell ref="E13:K13"/>
    <mergeCell ref="B112:C112"/>
    <mergeCell ref="D112:F112"/>
    <mergeCell ref="I112:J112"/>
    <mergeCell ref="H79:K82"/>
    <mergeCell ref="H85:K88"/>
    <mergeCell ref="A108:K108"/>
    <mergeCell ref="B109:C109"/>
    <mergeCell ref="D109:F109"/>
    <mergeCell ref="A87:B87"/>
    <mergeCell ref="B111:C111"/>
    <mergeCell ref="C69:D69"/>
    <mergeCell ref="D111:F111"/>
    <mergeCell ref="I111:J111"/>
    <mergeCell ref="B110:C110"/>
    <mergeCell ref="D110:F110"/>
    <mergeCell ref="I110:J110"/>
    <mergeCell ref="C85:D85"/>
    <mergeCell ref="E85:F85"/>
    <mergeCell ref="I68:J68"/>
    <mergeCell ref="C87:D87"/>
    <mergeCell ref="E86:F86"/>
    <mergeCell ref="A74:K74"/>
    <mergeCell ref="A75:D75"/>
    <mergeCell ref="J75:K75"/>
    <mergeCell ref="H76:I76"/>
    <mergeCell ref="A76:D76"/>
    <mergeCell ref="A78:B78"/>
    <mergeCell ref="A83:K83"/>
    <mergeCell ref="A82:B82"/>
    <mergeCell ref="J58:K58"/>
    <mergeCell ref="A67:A68"/>
    <mergeCell ref="E53:F53"/>
    <mergeCell ref="J55:K55"/>
    <mergeCell ref="H53:I53"/>
    <mergeCell ref="E59:F59"/>
    <mergeCell ref="H55:I55"/>
    <mergeCell ref="H56:I56"/>
    <mergeCell ref="K67:K68"/>
    <mergeCell ref="C70:D70"/>
    <mergeCell ref="G95:G96"/>
    <mergeCell ref="C71:D71"/>
    <mergeCell ref="E81:F81"/>
    <mergeCell ref="E82:F82"/>
    <mergeCell ref="C81:D81"/>
    <mergeCell ref="E72:F72"/>
    <mergeCell ref="A77:K77"/>
    <mergeCell ref="E78:F78"/>
    <mergeCell ref="A79:B79"/>
    <mergeCell ref="G72:H72"/>
    <mergeCell ref="C72:D72"/>
    <mergeCell ref="A95:B96"/>
    <mergeCell ref="H95:H96"/>
    <mergeCell ref="E80:F80"/>
    <mergeCell ref="E87:F87"/>
    <mergeCell ref="A85:B85"/>
    <mergeCell ref="A84:B84"/>
    <mergeCell ref="E73:F73"/>
    <mergeCell ref="A86:B86"/>
    <mergeCell ref="C73:D73"/>
    <mergeCell ref="H91:H92"/>
    <mergeCell ref="C95:F96"/>
    <mergeCell ref="A89:K89"/>
    <mergeCell ref="A88:B88"/>
    <mergeCell ref="C88:D88"/>
    <mergeCell ref="J78:K78"/>
    <mergeCell ref="J84:K84"/>
    <mergeCell ref="C82:D82"/>
    <mergeCell ref="A81:B81"/>
    <mergeCell ref="G91:G92"/>
    <mergeCell ref="I71:J71"/>
    <mergeCell ref="A91:B92"/>
    <mergeCell ref="E57:F57"/>
    <mergeCell ref="E79:F79"/>
    <mergeCell ref="C80:D80"/>
    <mergeCell ref="A80:B80"/>
    <mergeCell ref="C79:D79"/>
    <mergeCell ref="E88:F88"/>
    <mergeCell ref="C90:F90"/>
    <mergeCell ref="H57:I57"/>
    <mergeCell ref="E67:J67"/>
    <mergeCell ref="E68:F68"/>
    <mergeCell ref="E71:F71"/>
    <mergeCell ref="E70:F70"/>
    <mergeCell ref="A93:B94"/>
    <mergeCell ref="C93:F94"/>
    <mergeCell ref="G70:J70"/>
    <mergeCell ref="G71:H71"/>
    <mergeCell ref="E69:F69"/>
    <mergeCell ref="J53:K53"/>
    <mergeCell ref="D26:E26"/>
    <mergeCell ref="A66:K66"/>
    <mergeCell ref="J54:K54"/>
    <mergeCell ref="B67:B68"/>
    <mergeCell ref="C67:D68"/>
    <mergeCell ref="H58:I58"/>
    <mergeCell ref="H59:I59"/>
    <mergeCell ref="A63:K63"/>
    <mergeCell ref="J59:K59"/>
    <mergeCell ref="A24:B24"/>
    <mergeCell ref="A53:D53"/>
    <mergeCell ref="G40:H40"/>
    <mergeCell ref="G21:H21"/>
    <mergeCell ref="D29:E29"/>
    <mergeCell ref="D36:E36"/>
    <mergeCell ref="E58:F58"/>
    <mergeCell ref="J57:K57"/>
    <mergeCell ref="H4:J4"/>
    <mergeCell ref="A30:K30"/>
    <mergeCell ref="G48:H48"/>
    <mergeCell ref="B48:C48"/>
    <mergeCell ref="D48:E48"/>
    <mergeCell ref="D24:E24"/>
    <mergeCell ref="A23:K23"/>
    <mergeCell ref="I21:K21"/>
    <mergeCell ref="A32:B32"/>
    <mergeCell ref="D32:E32"/>
    <mergeCell ref="B37:C37"/>
    <mergeCell ref="I11:K11"/>
    <mergeCell ref="G14:H14"/>
    <mergeCell ref="I14:K14"/>
    <mergeCell ref="E14:F14"/>
    <mergeCell ref="A12:K12"/>
    <mergeCell ref="A31:B31"/>
    <mergeCell ref="C13:D13"/>
    <mergeCell ref="G3:L3"/>
    <mergeCell ref="B7:H7"/>
    <mergeCell ref="I7:K7"/>
    <mergeCell ref="A9:L9"/>
    <mergeCell ref="A3:E3"/>
    <mergeCell ref="A10:A11"/>
    <mergeCell ref="E11:F11"/>
    <mergeCell ref="C16:D16"/>
    <mergeCell ref="G15:H15"/>
    <mergeCell ref="E17:F17"/>
    <mergeCell ref="C15:D15"/>
    <mergeCell ref="E15:F15"/>
    <mergeCell ref="B10:B11"/>
    <mergeCell ref="C10:D11"/>
    <mergeCell ref="E10:K10"/>
    <mergeCell ref="G11:H11"/>
    <mergeCell ref="C14:D14"/>
    <mergeCell ref="G26:H26"/>
    <mergeCell ref="C18:D18"/>
    <mergeCell ref="C19:D19"/>
    <mergeCell ref="E18:F18"/>
    <mergeCell ref="I15:K15"/>
    <mergeCell ref="C17:D17"/>
    <mergeCell ref="G16:H16"/>
    <mergeCell ref="E16:F16"/>
    <mergeCell ref="I16:K16"/>
    <mergeCell ref="I17:K17"/>
    <mergeCell ref="E21:F21"/>
    <mergeCell ref="G17:H17"/>
    <mergeCell ref="G18:H18"/>
    <mergeCell ref="G19:H19"/>
    <mergeCell ref="C21:D21"/>
    <mergeCell ref="G20:K20"/>
    <mergeCell ref="E19:F19"/>
    <mergeCell ref="I19:K19"/>
    <mergeCell ref="A35:K35"/>
    <mergeCell ref="G36:H36"/>
    <mergeCell ref="B36:C36"/>
    <mergeCell ref="G31:H31"/>
    <mergeCell ref="G33:H33"/>
    <mergeCell ref="G32:H32"/>
    <mergeCell ref="D31:E31"/>
    <mergeCell ref="A34:B34"/>
    <mergeCell ref="G34:H34"/>
    <mergeCell ref="D34:E34"/>
    <mergeCell ref="C20:D20"/>
    <mergeCell ref="G27:H27"/>
    <mergeCell ref="G28:H28"/>
    <mergeCell ref="G29:H29"/>
    <mergeCell ref="A25:K25"/>
    <mergeCell ref="A27:B27"/>
    <mergeCell ref="A28:B28"/>
    <mergeCell ref="A29:B29"/>
    <mergeCell ref="E20:F20"/>
    <mergeCell ref="D27:E27"/>
    <mergeCell ref="A26:B26"/>
    <mergeCell ref="I18:K18"/>
    <mergeCell ref="G24:H24"/>
    <mergeCell ref="A51:D51"/>
    <mergeCell ref="D40:E40"/>
    <mergeCell ref="G41:H41"/>
    <mergeCell ref="A33:B33"/>
    <mergeCell ref="D33:E33"/>
    <mergeCell ref="B38:C38"/>
    <mergeCell ref="D39:E39"/>
    <mergeCell ref="B39:C39"/>
    <mergeCell ref="B44:C44"/>
    <mergeCell ref="D44:E44"/>
    <mergeCell ref="G44:H44"/>
    <mergeCell ref="D47:E47"/>
    <mergeCell ref="G45:H45"/>
    <mergeCell ref="A46:K46"/>
    <mergeCell ref="D43:E43"/>
    <mergeCell ref="D45:E45"/>
    <mergeCell ref="D41:E41"/>
    <mergeCell ref="I72:J72"/>
    <mergeCell ref="G73:K73"/>
    <mergeCell ref="G68:H68"/>
    <mergeCell ref="A52:D52"/>
    <mergeCell ref="A54:D59"/>
    <mergeCell ref="E51:F51"/>
    <mergeCell ref="E52:F52"/>
    <mergeCell ref="J56:K56"/>
    <mergeCell ref="H54:I54"/>
    <mergeCell ref="E56:F56"/>
    <mergeCell ref="H99:H100"/>
    <mergeCell ref="H97:H98"/>
    <mergeCell ref="G97:G98"/>
    <mergeCell ref="H75:I75"/>
    <mergeCell ref="E76:G76"/>
    <mergeCell ref="E75:G75"/>
    <mergeCell ref="G93:G94"/>
    <mergeCell ref="I90:K90"/>
    <mergeCell ref="E84:F84"/>
    <mergeCell ref="I99:J99"/>
    <mergeCell ref="C97:F98"/>
    <mergeCell ref="C91:F92"/>
    <mergeCell ref="A90:B90"/>
    <mergeCell ref="I98:J98"/>
    <mergeCell ref="A99:B100"/>
    <mergeCell ref="G99:G100"/>
    <mergeCell ref="I100:J100"/>
    <mergeCell ref="C99:F100"/>
    <mergeCell ref="H93:H94"/>
    <mergeCell ref="A97:B98"/>
    <mergeCell ref="I97:J97"/>
    <mergeCell ref="G107:H107"/>
    <mergeCell ref="G106:H106"/>
    <mergeCell ref="A104:K104"/>
    <mergeCell ref="E105:F105"/>
    <mergeCell ref="G105:H105"/>
    <mergeCell ref="E107:F107"/>
    <mergeCell ref="B106:D106"/>
    <mergeCell ref="E106:F106"/>
    <mergeCell ref="B105:D105"/>
    <mergeCell ref="B107:D107"/>
    <mergeCell ref="E102:F102"/>
    <mergeCell ref="A101:K101"/>
    <mergeCell ref="J102:K102"/>
    <mergeCell ref="J103:K103"/>
    <mergeCell ref="E103:F103"/>
    <mergeCell ref="G103:H103"/>
    <mergeCell ref="A103:D103"/>
    <mergeCell ref="G102:H102"/>
    <mergeCell ref="A102:D102"/>
    <mergeCell ref="B40:C40"/>
    <mergeCell ref="G47:H47"/>
    <mergeCell ref="B41:C41"/>
    <mergeCell ref="D42:E42"/>
    <mergeCell ref="B42:C42"/>
    <mergeCell ref="H52:I52"/>
    <mergeCell ref="H51:I51"/>
    <mergeCell ref="A50:K50"/>
    <mergeCell ref="B45:C45"/>
    <mergeCell ref="G49:H49"/>
    <mergeCell ref="G42:H42"/>
    <mergeCell ref="J76:K76"/>
    <mergeCell ref="C78:D78"/>
    <mergeCell ref="C84:D84"/>
    <mergeCell ref="B47:C47"/>
    <mergeCell ref="G43:H43"/>
    <mergeCell ref="E54:F54"/>
    <mergeCell ref="E55:F55"/>
    <mergeCell ref="G69:J69"/>
    <mergeCell ref="J52:K52"/>
    <mergeCell ref="D49:E49"/>
    <mergeCell ref="B43:C43"/>
    <mergeCell ref="B49:C49"/>
    <mergeCell ref="D28:E28"/>
    <mergeCell ref="J51:K51"/>
    <mergeCell ref="G37:H37"/>
    <mergeCell ref="D38:E38"/>
    <mergeCell ref="G39:H39"/>
    <mergeCell ref="G38:H38"/>
    <mergeCell ref="D37:E37"/>
  </mergeCells>
  <phoneticPr fontId="6" type="noConversion"/>
  <hyperlinks>
    <hyperlink ref="H4" r:id="rId1"/>
  </hyperlinks>
  <printOptions horizontalCentered="1" verticalCentered="1"/>
  <pageMargins left="0.25" right="0.25" top="0.75" bottom="0.75" header="0.3" footer="0.3"/>
  <pageSetup paperSize="9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yrii</dc:creator>
  <cp:lastModifiedBy>Design2</cp:lastModifiedBy>
  <cp:lastPrinted>2015-10-13T08:27:55Z</cp:lastPrinted>
  <dcterms:created xsi:type="dcterms:W3CDTF">2000-03-06T07:38:58Z</dcterms:created>
  <dcterms:modified xsi:type="dcterms:W3CDTF">2016-05-19T03:32:12Z</dcterms:modified>
</cp:coreProperties>
</file>