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activeTab="0"/>
  </bookViews>
  <sheets>
    <sheet name="Прай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<sst xmlns="http://schemas.openxmlformats.org/spreadsheetml/2006/main" count="307" uniqueCount="196">
  <si>
    <t>Толщина (мкм)</t>
  </si>
  <si>
    <t>50 / 500</t>
  </si>
  <si>
    <t xml:space="preserve">Прайс - лист </t>
  </si>
  <si>
    <t>Размер (см)</t>
  </si>
  <si>
    <t>Толщина  (мкм)</t>
  </si>
  <si>
    <t>Стоимость одного пакета  (руб.)</t>
  </si>
  <si>
    <t>Покупка на 50 т.р.</t>
  </si>
  <si>
    <t>24 х 37</t>
  </si>
  <si>
    <t>60 х 110</t>
  </si>
  <si>
    <t>100/ 500/ 15 000</t>
  </si>
  <si>
    <t>100/ 500/ 12 000</t>
  </si>
  <si>
    <t>100/ 500/ 10 000</t>
  </si>
  <si>
    <t>Вкладыш в полипропиленовый мешок</t>
  </si>
  <si>
    <t>Цвет</t>
  </si>
  <si>
    <t>Толщина   (мкм)</t>
  </si>
  <si>
    <t>чёрный</t>
  </si>
  <si>
    <t>45 х 60</t>
  </si>
  <si>
    <t>30/ 3000</t>
  </si>
  <si>
    <t>70 х 110</t>
  </si>
  <si>
    <t>белый</t>
  </si>
  <si>
    <t>(28+16)х50</t>
  </si>
  <si>
    <t>рыжий</t>
  </si>
  <si>
    <t>50 / 2000</t>
  </si>
  <si>
    <t>38 х 50</t>
  </si>
  <si>
    <t>цветной</t>
  </si>
  <si>
    <t>УПАКОВОЧНЫЕ  ПАКЕТЫ  из неокрашенного полиэтилена высокого давления</t>
  </si>
  <si>
    <t>Упаковка        малая / большая</t>
  </si>
  <si>
    <t>Стоимость одного пакета (руб.)</t>
  </si>
  <si>
    <t>1 упаковка</t>
  </si>
  <si>
    <t>1 - 9 упаковок</t>
  </si>
  <si>
    <t>10-29 упаковок</t>
  </si>
  <si>
    <t>50 х 65</t>
  </si>
  <si>
    <t>50 / 400</t>
  </si>
  <si>
    <t>Наименование</t>
  </si>
  <si>
    <t>Втулка</t>
  </si>
  <si>
    <t>Цена от 1   рул. / руб.</t>
  </si>
  <si>
    <t>нет</t>
  </si>
  <si>
    <t>Цена от 5  рул. / руб.</t>
  </si>
  <si>
    <t>50 / 1000</t>
  </si>
  <si>
    <t>50 / 4000</t>
  </si>
  <si>
    <t>Ширина                                      (см)</t>
  </si>
  <si>
    <t>Толщина                                           (мкм)</t>
  </si>
  <si>
    <t>Пленка парниковая</t>
  </si>
  <si>
    <t>Упаковка                  малая/ большая</t>
  </si>
  <si>
    <t>Пленка парниковая "Агромакс"</t>
  </si>
  <si>
    <t>Прочность, кг</t>
  </si>
  <si>
    <t>Упаковка  малая/ большая</t>
  </si>
  <si>
    <t>50/ 800</t>
  </si>
  <si>
    <t>(75+30)х100</t>
  </si>
  <si>
    <t>Пакет для упаковки колёс</t>
  </si>
  <si>
    <t>черный</t>
  </si>
  <si>
    <t>(28+16)х55</t>
  </si>
  <si>
    <t xml:space="preserve">Для упаковки CD </t>
  </si>
  <si>
    <t>Цена</t>
  </si>
  <si>
    <t>Для упаковки DVD</t>
  </si>
  <si>
    <t>Для упаковки текстильной продукции</t>
  </si>
  <si>
    <t>15,5х13+4</t>
  </si>
  <si>
    <t>15,5х20+4</t>
  </si>
  <si>
    <t>500 / 6000</t>
  </si>
  <si>
    <t>100 / 4000</t>
  </si>
  <si>
    <t>(40+20)х60</t>
  </si>
  <si>
    <t>да</t>
  </si>
  <si>
    <t>Цена от 10  рул. / руб.</t>
  </si>
  <si>
    <t>Руб. / рул.</t>
  </si>
  <si>
    <t>7,5/250</t>
  </si>
  <si>
    <t>До 1 большой       упаковки</t>
  </si>
  <si>
    <t>Ширина (см) /длина (м)</t>
  </si>
  <si>
    <t>ПАКЕТЫ  "МАЙКА"  из полиэтилена низкого давления</t>
  </si>
  <si>
    <t>Эконом 24*37</t>
  </si>
  <si>
    <t>Экстра 24*37</t>
  </si>
  <si>
    <t xml:space="preserve"> "Спасибо"</t>
  </si>
  <si>
    <t xml:space="preserve"> без рис.</t>
  </si>
  <si>
    <t>"Электрон"</t>
  </si>
  <si>
    <t xml:space="preserve"> "Электрон"</t>
  </si>
  <si>
    <t>синий</t>
  </si>
  <si>
    <t>"Карго" 50кг</t>
  </si>
  <si>
    <t>(40+19)х60</t>
  </si>
  <si>
    <t xml:space="preserve">    656037, г. Барнаул, пр-т Калинина, 116/82</t>
  </si>
  <si>
    <t>прозрачный</t>
  </si>
  <si>
    <t>23,5х30,5</t>
  </si>
  <si>
    <t>100/2000</t>
  </si>
  <si>
    <t>Хлебная 18+8х35</t>
  </si>
  <si>
    <t>800/16000</t>
  </si>
  <si>
    <t>(25+10)х42</t>
  </si>
  <si>
    <t xml:space="preserve">  Poliak-d@ngs.ru, Тел. (3852)338164, ф. 336119</t>
  </si>
  <si>
    <t>ЛЕНТЫ</t>
  </si>
  <si>
    <t>Лента оградительная (красно-белая)</t>
  </si>
  <si>
    <t>Лента "Осторожно кабель"</t>
  </si>
  <si>
    <t>5/200</t>
  </si>
  <si>
    <t>15/150</t>
  </si>
  <si>
    <t>30/150</t>
  </si>
  <si>
    <t>МЕШКИ ПОЛИПРОПИЛЕНОВЫЕ</t>
  </si>
  <si>
    <t>Упаковка</t>
  </si>
  <si>
    <t>Мешок ПП 50кг</t>
  </si>
  <si>
    <t>55х105</t>
  </si>
  <si>
    <t>50/500</t>
  </si>
  <si>
    <t>Упак./ рул.</t>
  </si>
  <si>
    <t>Стрейч-плёнка</t>
  </si>
  <si>
    <t>Размер (см)/(м)</t>
  </si>
  <si>
    <t>45х300</t>
  </si>
  <si>
    <t>70 bag for you</t>
  </si>
  <si>
    <t>серебро</t>
  </si>
  <si>
    <t>5/300</t>
  </si>
  <si>
    <t>19х28+4</t>
  </si>
  <si>
    <t>22,5х32+3</t>
  </si>
  <si>
    <t>25х38+4</t>
  </si>
  <si>
    <t>30х40+4</t>
  </si>
  <si>
    <t>32х48+4</t>
  </si>
  <si>
    <t>100 / 2500</t>
  </si>
  <si>
    <t>ПАКЕТЫ   из полипропилена со скотчем</t>
  </si>
  <si>
    <t>www.poliak-com.ru</t>
  </si>
  <si>
    <t>(30+16)х55</t>
  </si>
  <si>
    <t>100/ 500/ 8000</t>
  </si>
  <si>
    <t>800/12000</t>
  </si>
  <si>
    <t>Лента "ГАЗ"</t>
  </si>
  <si>
    <t>20/500</t>
  </si>
  <si>
    <t>500 / 9000</t>
  </si>
  <si>
    <t>100 / 3000</t>
  </si>
  <si>
    <t>100 / 1000</t>
  </si>
  <si>
    <t>70х110</t>
  </si>
  <si>
    <t>50 х 60</t>
  </si>
  <si>
    <t>100/1800</t>
  </si>
  <si>
    <t>Упак./рул.</t>
  </si>
  <si>
    <t>от 40 до 100</t>
  </si>
  <si>
    <t>до 40</t>
  </si>
  <si>
    <t>до 10</t>
  </si>
  <si>
    <t>от 10-40</t>
  </si>
  <si>
    <t>более 40</t>
  </si>
  <si>
    <t>более 100</t>
  </si>
  <si>
    <t>-</t>
  </si>
  <si>
    <t>до 20</t>
  </si>
  <si>
    <t>от 20 до 50</t>
  </si>
  <si>
    <t>от 50</t>
  </si>
  <si>
    <t>более 60</t>
  </si>
  <si>
    <t>до 60 рул.</t>
  </si>
  <si>
    <t>(50+26)х90</t>
  </si>
  <si>
    <t>100 / 1500</t>
  </si>
  <si>
    <t>42х48+4</t>
  </si>
  <si>
    <t>50 / 800</t>
  </si>
  <si>
    <t>ПВД 160 л / рулон</t>
  </si>
  <si>
    <t>ПВД 180 л / рулон</t>
  </si>
  <si>
    <t>ПВД 200 л / рулон</t>
  </si>
  <si>
    <t>52+/2х15/х99</t>
  </si>
  <si>
    <t>52+/2х17,5/х125</t>
  </si>
  <si>
    <t>25 х 30</t>
  </si>
  <si>
    <t xml:space="preserve">ПАКЕТЫ  ДЛЯ  МУСОРА   </t>
  </si>
  <si>
    <t xml:space="preserve">ФАСОВОЧНЫЕ  ПАКЕТЫ из полиэтилена низкого давления   </t>
  </si>
  <si>
    <t>СТРЕЙЧ-ПЛЁНКА</t>
  </si>
  <si>
    <t>ФАЙЛ-ВКЛАДЫШ с боковой перфорацией</t>
  </si>
  <si>
    <t>ПВД 120 л ОСОБОПРОЧНЫЕ/рулон</t>
  </si>
  <si>
    <t>40+/2х15/х100</t>
  </si>
  <si>
    <t>10/ 300</t>
  </si>
  <si>
    <t>25/ 16</t>
  </si>
  <si>
    <t>25/ 14</t>
  </si>
  <si>
    <t>25/10</t>
  </si>
  <si>
    <t>25/12</t>
  </si>
  <si>
    <t>Пакеты для мусора в рулонах</t>
  </si>
  <si>
    <t>Пакеты для мусора в планшетах</t>
  </si>
  <si>
    <t>ПВД 120 л ОСОБОПРОЧНЫЕ</t>
  </si>
  <si>
    <t>ПНД,  30 л</t>
  </si>
  <si>
    <t>ПНД,  20 л</t>
  </si>
  <si>
    <t>ПНД, 120 л</t>
  </si>
  <si>
    <t>ПАКЕТЫ   из   полиэтилена   высокого  давления для шелкографии</t>
  </si>
  <si>
    <t>Донная складка (см)</t>
  </si>
  <si>
    <t>Рейтер</t>
  </si>
  <si>
    <t>34 х 40</t>
  </si>
  <si>
    <t>25 / 900</t>
  </si>
  <si>
    <t>40 х 50</t>
  </si>
  <si>
    <t>25 / 700</t>
  </si>
  <si>
    <t>25 / 500</t>
  </si>
  <si>
    <t>Более               2 больших     упаковок</t>
  </si>
  <si>
    <t>Покупка             на 50 т.р.</t>
  </si>
  <si>
    <r>
      <t xml:space="preserve">ТРЕХСЛОЙНАЯ парниковая плёнка "АГРОМАКС"  </t>
    </r>
    <r>
      <rPr>
        <b/>
        <sz val="9"/>
        <rFont val="Arial"/>
        <family val="2"/>
      </rPr>
      <t>из полиэтилена высокого давления /рукав, рул. 100 м/</t>
    </r>
  </si>
  <si>
    <r>
      <t>ПЛЁНКА  ПАРНИКОВАЯ трёхслойная</t>
    </r>
    <r>
      <rPr>
        <b/>
        <sz val="9"/>
        <rFont val="Arial Black"/>
        <family val="2"/>
      </rPr>
      <t xml:space="preserve"> </t>
    </r>
    <r>
      <rPr>
        <b/>
        <sz val="9"/>
        <rFont val="Arial"/>
        <family val="2"/>
      </rPr>
      <t>из полиэтилена высокого давления /рукав, рул. 100 м/</t>
    </r>
  </si>
  <si>
    <t xml:space="preserve">  656037, г. Барнаул, пр-т Калинина, 116/82                             Poliak-d@ngs.ru, Тел. (3852) 338164, ф. 336119</t>
  </si>
  <si>
    <t>30/ 750</t>
  </si>
  <si>
    <t>Временно снята с производства</t>
  </si>
  <si>
    <t>52+/2х19/х105</t>
  </si>
  <si>
    <t>Временно снят с производства</t>
  </si>
  <si>
    <t>Более 2 больших упаковок</t>
  </si>
  <si>
    <t>более 80</t>
  </si>
  <si>
    <t>до 80 рул.</t>
  </si>
  <si>
    <t>ПВД 60 л / рулон</t>
  </si>
  <si>
    <t>60х70</t>
  </si>
  <si>
    <t>20/ 20</t>
  </si>
  <si>
    <t>Вертикаль</t>
  </si>
  <si>
    <t>Полоса/горизонталь</t>
  </si>
  <si>
    <t>черный/белый</t>
  </si>
  <si>
    <t>50 / 350</t>
  </si>
  <si>
    <t>NEW</t>
  </si>
  <si>
    <t>ПАКЕТЫ  "РЕЙТЕР"  из   полиэтилена   высокого  давления</t>
  </si>
  <si>
    <t>38 х 47+3</t>
  </si>
  <si>
    <t>40 х 50+5</t>
  </si>
  <si>
    <t>от 300 уп./уп.</t>
  </si>
  <si>
    <t>от 1000 уп./уп.</t>
  </si>
  <si>
    <r>
      <rPr>
        <b/>
        <i/>
        <sz val="14"/>
        <rFont val="Arial"/>
        <family val="2"/>
      </rPr>
      <t>"</t>
    </r>
    <r>
      <rPr>
        <b/>
        <i/>
        <sz val="14"/>
        <color indexed="9"/>
        <rFont val="Arial"/>
        <family val="2"/>
      </rPr>
      <t>МАЙ 2017</t>
    </r>
    <r>
      <rPr>
        <b/>
        <i/>
        <sz val="14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</si>
</sst>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mmmm"/>
    <numFmt numFmtId="166" formatCode="_-* #,##0.000&quot;р.&quot;_-;\-* #,##0.000&quot;р.&quot;_-;_-* &quot;-&quot;???&quot;р.&quot;_-;_-@_-"/>
    <numFmt numFmtId="167" formatCode="#,##0.000&quot;р.&quot;;\-#,##0.0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"/>
    <numFmt numFmtId="174" formatCode="[$-FC19]d\ mmmm\ yyyy\ &quot;г.&quot;"/>
    <numFmt numFmtId="175" formatCode="000000"/>
    <numFmt numFmtId="176" formatCode="#,##0.0000&quot;р.&quot;"/>
    <numFmt numFmtId="177" formatCode="#,##0&quot;р.&quot;"/>
  </numFmts>
  <fonts count="7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8"/>
      <name val="Bookman Old Style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Impact"/>
      <family val="2"/>
    </font>
    <font>
      <b/>
      <sz val="11"/>
      <name val="Garamond"/>
      <family val="1"/>
    </font>
    <font>
      <sz val="6"/>
      <name val="Bookman Old Style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7"/>
      <name val="Arial"/>
      <family val="2"/>
    </font>
    <font>
      <b/>
      <sz val="10"/>
      <name val="Arial Cyr"/>
      <family val="2"/>
    </font>
    <font>
      <b/>
      <sz val="10"/>
      <name val="Garamond"/>
      <family val="1"/>
    </font>
    <font>
      <b/>
      <sz val="11"/>
      <name val="Arial Cyr"/>
      <family val="2"/>
    </font>
    <font>
      <sz val="7.5"/>
      <name val="Arial Cyr"/>
      <family val="2"/>
    </font>
    <font>
      <b/>
      <sz val="10"/>
      <name val="Arial Black"/>
      <family val="2"/>
    </font>
    <font>
      <b/>
      <sz val="9"/>
      <name val="Arial Black"/>
      <family val="2"/>
    </font>
    <font>
      <sz val="6"/>
      <name val="Arial"/>
      <family val="2"/>
    </font>
    <font>
      <sz val="6"/>
      <name val="Arial Cyr"/>
      <family val="2"/>
    </font>
    <font>
      <b/>
      <sz val="7"/>
      <name val="Arial Cyr"/>
      <family val="2"/>
    </font>
    <font>
      <b/>
      <sz val="9"/>
      <name val="Arial"/>
      <family val="2"/>
    </font>
    <font>
      <sz val="8"/>
      <color indexed="9"/>
      <name val="Arial Cyr"/>
      <family val="2"/>
    </font>
    <font>
      <sz val="10"/>
      <color indexed="9"/>
      <name val="Arial Cyr"/>
      <family val="2"/>
    </font>
    <font>
      <sz val="8"/>
      <color indexed="9"/>
      <name val="Bookman Old Style"/>
      <family val="1"/>
    </font>
    <font>
      <b/>
      <sz val="36"/>
      <color indexed="9"/>
      <name val="Times New Roman"/>
      <family val="1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/>
    </xf>
    <xf numFmtId="44" fontId="12" fillId="0" borderId="10" xfId="0" applyNumberFormat="1" applyFont="1" applyFill="1" applyBorder="1" applyAlignment="1" applyProtection="1">
      <alignment horizontal="center" vertical="center"/>
      <protection locked="0"/>
    </xf>
    <xf numFmtId="44" fontId="12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0" fillId="35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33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/>
    </xf>
    <xf numFmtId="0" fontId="31" fillId="34" borderId="0" xfId="0" applyFont="1" applyFill="1" applyAlignment="1">
      <alignment horizontal="center"/>
    </xf>
    <xf numFmtId="17" fontId="34" fillId="34" borderId="0" xfId="0" applyNumberFormat="1" applyFont="1" applyFill="1" applyAlignment="1" applyProtection="1">
      <alignment horizontal="center"/>
      <protection locked="0"/>
    </xf>
    <xf numFmtId="0" fontId="34" fillId="34" borderId="0" xfId="0" applyNumberFormat="1" applyFont="1" applyFill="1" applyAlignment="1" applyProtection="1">
      <alignment horizontal="center"/>
      <protection locked="0"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 vertical="center" wrapText="1"/>
    </xf>
    <xf numFmtId="168" fontId="28" fillId="0" borderId="14" xfId="0" applyNumberFormat="1" applyFont="1" applyFill="1" applyBorder="1" applyAlignment="1">
      <alignment horizontal="center" vertical="center" wrapText="1"/>
    </xf>
    <xf numFmtId="168" fontId="28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4" fontId="12" fillId="0" borderId="10" xfId="0" applyNumberFormat="1" applyFont="1" applyBorder="1" applyAlignment="1" applyProtection="1">
      <alignment vertical="center"/>
      <protection locked="0"/>
    </xf>
    <xf numFmtId="44" fontId="1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12" fillId="0" borderId="10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1" fillId="36" borderId="14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/>
    </xf>
    <xf numFmtId="7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68" fontId="28" fillId="0" borderId="13" xfId="0" applyNumberFormat="1" applyFont="1" applyFill="1" applyBorder="1" applyAlignment="1">
      <alignment horizontal="center" vertical="center" wrapText="1"/>
    </xf>
    <xf numFmtId="168" fontId="28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68" fontId="28" fillId="0" borderId="13" xfId="0" applyNumberFormat="1" applyFont="1" applyBorder="1" applyAlignment="1">
      <alignment horizontal="center" vertical="center"/>
    </xf>
    <xf numFmtId="168" fontId="28" fillId="0" borderId="14" xfId="0" applyNumberFormat="1" applyFont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2" fillId="0" borderId="20" xfId="0" applyNumberFormat="1" applyFont="1" applyFill="1" applyBorder="1" applyAlignment="1">
      <alignment horizontal="center" vertical="center"/>
    </xf>
    <xf numFmtId="167" fontId="12" fillId="0" borderId="17" xfId="0" applyNumberFormat="1" applyFont="1" applyFill="1" applyBorder="1" applyAlignment="1">
      <alignment horizontal="center" vertical="center"/>
    </xf>
    <xf numFmtId="167" fontId="12" fillId="0" borderId="15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/>
    </xf>
    <xf numFmtId="167" fontId="12" fillId="0" borderId="13" xfId="0" applyNumberFormat="1" applyFont="1" applyFill="1" applyBorder="1" applyAlignment="1">
      <alignment horizontal="center" vertical="center"/>
    </xf>
    <xf numFmtId="167" fontId="12" fillId="0" borderId="19" xfId="0" applyNumberFormat="1" applyFont="1" applyFill="1" applyBorder="1" applyAlignment="1">
      <alignment horizontal="center" vertical="center"/>
    </xf>
    <xf numFmtId="167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7" fontId="12" fillId="0" borderId="13" xfId="0" applyNumberFormat="1" applyFont="1" applyFill="1" applyBorder="1" applyAlignment="1">
      <alignment horizontal="center" vertical="center"/>
    </xf>
    <xf numFmtId="7" fontId="12" fillId="0" borderId="19" xfId="0" applyNumberFormat="1" applyFont="1" applyFill="1" applyBorder="1" applyAlignment="1">
      <alignment horizontal="center" vertical="center"/>
    </xf>
    <xf numFmtId="7" fontId="12" fillId="0" borderId="14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17" fontId="34" fillId="33" borderId="0" xfId="0" applyNumberFormat="1" applyFont="1" applyFill="1" applyAlignment="1" applyProtection="1">
      <alignment horizontal="center"/>
      <protection locked="0"/>
    </xf>
    <xf numFmtId="0" fontId="34" fillId="33" borderId="0" xfId="0" applyNumberFormat="1" applyFont="1" applyFill="1" applyAlignment="1" applyProtection="1">
      <alignment horizontal="center"/>
      <protection locked="0"/>
    </xf>
    <xf numFmtId="0" fontId="24" fillId="35" borderId="0" xfId="0" applyFont="1" applyFill="1" applyAlignment="1">
      <alignment horizontal="center" vertical="center"/>
    </xf>
    <xf numFmtId="0" fontId="20" fillId="0" borderId="25" xfId="0" applyFont="1" applyBorder="1" applyAlignment="1">
      <alignment horizontal="justify"/>
    </xf>
    <xf numFmtId="0" fontId="10" fillId="0" borderId="25" xfId="0" applyFont="1" applyBorder="1" applyAlignment="1">
      <alignment horizontal="justify"/>
    </xf>
    <xf numFmtId="165" fontId="22" fillId="0" borderId="26" xfId="42" applyNumberFormat="1" applyFont="1" applyBorder="1" applyAlignment="1" applyProtection="1">
      <alignment horizontal="center"/>
      <protection/>
    </xf>
    <xf numFmtId="165" fontId="22" fillId="0" borderId="26" xfId="0" applyNumberFormat="1" applyFont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7" fontId="2" fillId="0" borderId="10" xfId="0" applyNumberFormat="1" applyFont="1" applyFill="1" applyBorder="1" applyAlignment="1">
      <alignment horizontal="center" vertical="center"/>
    </xf>
    <xf numFmtId="44" fontId="2" fillId="0" borderId="13" xfId="0" applyNumberFormat="1" applyFont="1" applyFill="1" applyBorder="1" applyAlignment="1">
      <alignment horizontal="right" vertical="center" wrapText="1"/>
    </xf>
    <xf numFmtId="44" fontId="2" fillId="0" borderId="14" xfId="0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7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168" fontId="12" fillId="0" borderId="20" xfId="0" applyNumberFormat="1" applyFont="1" applyFill="1" applyBorder="1" applyAlignment="1">
      <alignment horizontal="center" vertical="center"/>
    </xf>
    <xf numFmtId="168" fontId="12" fillId="0" borderId="17" xfId="0" applyNumberFormat="1" applyFont="1" applyFill="1" applyBorder="1" applyAlignment="1">
      <alignment horizontal="center" vertical="center"/>
    </xf>
    <xf numFmtId="168" fontId="12" fillId="0" borderId="15" xfId="0" applyNumberFormat="1" applyFont="1" applyFill="1" applyBorder="1" applyAlignment="1">
      <alignment horizontal="center" vertical="center"/>
    </xf>
    <xf numFmtId="168" fontId="12" fillId="0" borderId="21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8" fontId="12" fillId="0" borderId="22" xfId="0" applyNumberFormat="1" applyFont="1" applyFill="1" applyBorder="1" applyAlignment="1">
      <alignment horizontal="center" vertical="center"/>
    </xf>
    <xf numFmtId="168" fontId="12" fillId="0" borderId="23" xfId="0" applyNumberFormat="1" applyFont="1" applyFill="1" applyBorder="1" applyAlignment="1">
      <alignment horizontal="center" vertical="center"/>
    </xf>
    <xf numFmtId="168" fontId="12" fillId="0" borderId="16" xfId="0" applyNumberFormat="1" applyFont="1" applyFill="1" applyBorder="1" applyAlignment="1">
      <alignment horizontal="center" vertical="center"/>
    </xf>
    <xf numFmtId="168" fontId="12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47625</xdr:rowOff>
    </xdr:from>
    <xdr:to>
      <xdr:col>6</xdr:col>
      <xdr:colOff>123825</xdr:colOff>
      <xdr:row>3</xdr:row>
      <xdr:rowOff>180975</xdr:rowOff>
    </xdr:to>
    <xdr:pic>
      <xdr:nvPicPr>
        <xdr:cNvPr id="1" name="Рисунок 5" descr="знак-полиа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762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63</xdr:row>
      <xdr:rowOff>28575</xdr:rowOff>
    </xdr:from>
    <xdr:to>
      <xdr:col>6</xdr:col>
      <xdr:colOff>57150</xdr:colOff>
      <xdr:row>66</xdr:row>
      <xdr:rowOff>114300</xdr:rowOff>
    </xdr:to>
    <xdr:pic>
      <xdr:nvPicPr>
        <xdr:cNvPr id="2" name="Рисунок 6" descr="знак-полиа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66787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ak-co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130" zoomScaleNormal="130" zoomScaleSheetLayoutView="145" zoomScalePageLayoutView="0" workbookViewId="0" topLeftCell="A17">
      <selection activeCell="J37" sqref="J37"/>
    </sheetView>
  </sheetViews>
  <sheetFormatPr defaultColWidth="9.00390625" defaultRowHeight="12.75"/>
  <cols>
    <col min="1" max="1" width="13.875" style="0" customWidth="1"/>
    <col min="2" max="2" width="12.625" style="0" customWidth="1"/>
    <col min="3" max="3" width="6.75390625" style="0" customWidth="1"/>
    <col min="4" max="4" width="6.125" style="0" customWidth="1"/>
    <col min="5" max="5" width="6.75390625" style="0" customWidth="1"/>
    <col min="6" max="6" width="6.25390625" style="0" customWidth="1"/>
    <col min="7" max="7" width="10.625" style="0" customWidth="1"/>
    <col min="8" max="8" width="9.875" style="0" customWidth="1"/>
    <col min="9" max="11" width="8.75390625" style="0" customWidth="1"/>
    <col min="12" max="12" width="0.6171875" style="0" hidden="1" customWidth="1"/>
    <col min="13" max="13" width="0.12890625" style="0" hidden="1" customWidth="1"/>
    <col min="14" max="14" width="0.128906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 ht="12.75" customHeight="1" thickBo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</row>
    <row r="3" spans="1:14" ht="17.25" customHeight="1" thickBot="1" thickTop="1">
      <c r="A3" s="206" t="s">
        <v>77</v>
      </c>
      <c r="B3" s="207"/>
      <c r="C3" s="207"/>
      <c r="D3" s="207"/>
      <c r="E3" s="207"/>
      <c r="F3" s="6"/>
      <c r="G3" s="199" t="s">
        <v>84</v>
      </c>
      <c r="H3" s="200"/>
      <c r="I3" s="200"/>
      <c r="J3" s="200"/>
      <c r="K3" s="200"/>
      <c r="L3" s="200"/>
      <c r="M3" s="1"/>
      <c r="N3" s="1"/>
    </row>
    <row r="4" spans="1:14" ht="15.75" customHeight="1" thickTop="1">
      <c r="A4" s="6"/>
      <c r="B4" s="6"/>
      <c r="C4" s="3"/>
      <c r="D4" s="7"/>
      <c r="E4" s="7"/>
      <c r="F4" s="7"/>
      <c r="G4" s="6"/>
      <c r="H4" s="208" t="s">
        <v>110</v>
      </c>
      <c r="I4" s="209"/>
      <c r="J4" s="209"/>
      <c r="K4" s="4"/>
      <c r="L4" s="4"/>
      <c r="M4" s="4"/>
      <c r="N4" s="4"/>
    </row>
    <row r="5" spans="1:14" ht="4.5" customHeight="1">
      <c r="A5" s="6"/>
      <c r="B5" s="6"/>
      <c r="C5" s="6"/>
      <c r="D5" s="3"/>
      <c r="E5" s="3"/>
      <c r="F5" s="6"/>
      <c r="G5" s="6"/>
      <c r="H5" s="8"/>
      <c r="I5" s="4"/>
      <c r="J5" s="4"/>
      <c r="K5" s="4"/>
      <c r="L5" s="4"/>
      <c r="M5" s="4"/>
      <c r="N5" s="4"/>
    </row>
    <row r="6" spans="1:14" ht="2.25" customHeight="1" hidden="1">
      <c r="A6" s="2"/>
      <c r="B6" s="9"/>
      <c r="C6" s="9"/>
      <c r="D6" s="9"/>
      <c r="E6" s="9"/>
      <c r="F6" s="9"/>
      <c r="G6" s="9"/>
      <c r="H6" s="10"/>
      <c r="I6" s="4"/>
      <c r="J6" s="4"/>
      <c r="K6" s="4"/>
      <c r="L6" s="4"/>
      <c r="M6" s="4"/>
      <c r="N6" s="4"/>
    </row>
    <row r="7" spans="1:14" s="67" customFormat="1" ht="37.5" customHeight="1">
      <c r="A7" s="68"/>
      <c r="B7" s="201" t="s">
        <v>2</v>
      </c>
      <c r="C7" s="202"/>
      <c r="D7" s="202"/>
      <c r="E7" s="202"/>
      <c r="F7" s="202"/>
      <c r="G7" s="202"/>
      <c r="H7" s="202"/>
      <c r="I7" s="203" t="s">
        <v>195</v>
      </c>
      <c r="J7" s="204"/>
      <c r="K7" s="204"/>
      <c r="L7" s="65"/>
      <c r="M7" s="66"/>
      <c r="N7" s="66"/>
    </row>
    <row r="8" spans="1:14" s="75" customFormat="1" ht="10.5" customHeight="1">
      <c r="A8" s="69"/>
      <c r="B8" s="70"/>
      <c r="C8" s="71"/>
      <c r="D8" s="71"/>
      <c r="E8" s="71"/>
      <c r="F8" s="71"/>
      <c r="G8" s="71"/>
      <c r="H8" s="71"/>
      <c r="I8" s="72"/>
      <c r="J8" s="73"/>
      <c r="K8" s="73"/>
      <c r="L8" s="74"/>
      <c r="M8" s="74"/>
      <c r="N8" s="74"/>
    </row>
    <row r="9" spans="1:14" ht="14.25" customHeight="1">
      <c r="A9" s="102" t="s">
        <v>146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4"/>
      <c r="N9" s="4"/>
    </row>
    <row r="10" spans="1:14" ht="12.75" customHeight="1">
      <c r="A10" s="178" t="s">
        <v>3</v>
      </c>
      <c r="B10" s="178" t="s">
        <v>4</v>
      </c>
      <c r="C10" s="178" t="s">
        <v>43</v>
      </c>
      <c r="D10" s="178"/>
      <c r="E10" s="213" t="s">
        <v>5</v>
      </c>
      <c r="F10" s="214"/>
      <c r="G10" s="214"/>
      <c r="H10" s="214"/>
      <c r="I10" s="214"/>
      <c r="J10" s="214"/>
      <c r="K10" s="215"/>
      <c r="L10" s="37"/>
      <c r="M10" s="4"/>
      <c r="N10" s="4"/>
    </row>
    <row r="11" spans="1:12" ht="9.75" customHeight="1">
      <c r="A11" s="178"/>
      <c r="B11" s="178"/>
      <c r="C11" s="178"/>
      <c r="D11" s="178"/>
      <c r="E11" s="178" t="s">
        <v>65</v>
      </c>
      <c r="F11" s="178"/>
      <c r="G11" s="178" t="s">
        <v>179</v>
      </c>
      <c r="H11" s="178"/>
      <c r="I11" s="178" t="s">
        <v>6</v>
      </c>
      <c r="J11" s="178"/>
      <c r="K11" s="178"/>
      <c r="L11" s="38"/>
    </row>
    <row r="12" spans="1:12" ht="0.75" customHeight="1" hidden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7"/>
      <c r="L12" s="38"/>
    </row>
    <row r="13" spans="1:12" ht="10.5" customHeight="1">
      <c r="A13" s="26" t="s">
        <v>81</v>
      </c>
      <c r="B13" s="26">
        <v>6</v>
      </c>
      <c r="C13" s="198" t="s">
        <v>82</v>
      </c>
      <c r="D13" s="198"/>
      <c r="E13" s="251" t="s">
        <v>178</v>
      </c>
      <c r="F13" s="252"/>
      <c r="G13" s="252"/>
      <c r="H13" s="252"/>
      <c r="I13" s="252"/>
      <c r="J13" s="252"/>
      <c r="K13" s="253"/>
      <c r="L13" s="38"/>
    </row>
    <row r="14" spans="1:12" s="88" customFormat="1" ht="10.5" customHeight="1">
      <c r="A14" s="35" t="s">
        <v>7</v>
      </c>
      <c r="B14" s="35">
        <v>8</v>
      </c>
      <c r="C14" s="99" t="s">
        <v>9</v>
      </c>
      <c r="D14" s="99"/>
      <c r="E14" s="194">
        <f aca="true" t="shared" si="0" ref="E14:E19">ROUNDUP(G14+G14*0.1,2)</f>
        <v>0.17</v>
      </c>
      <c r="F14" s="194"/>
      <c r="G14" s="194">
        <f>ROUNDUP(I14+I14*0.05,3)</f>
        <v>0.152</v>
      </c>
      <c r="H14" s="194"/>
      <c r="I14" s="187">
        <v>0.144</v>
      </c>
      <c r="J14" s="188"/>
      <c r="K14" s="189"/>
      <c r="L14" s="87"/>
    </row>
    <row r="15" spans="1:12" s="88" customFormat="1" ht="10.5" customHeight="1">
      <c r="A15" s="35" t="s">
        <v>68</v>
      </c>
      <c r="B15" s="35">
        <v>8</v>
      </c>
      <c r="C15" s="99" t="s">
        <v>82</v>
      </c>
      <c r="D15" s="99"/>
      <c r="E15" s="180">
        <f>ROUNDUP(G15+G15*0.1,1)</f>
        <v>138.6</v>
      </c>
      <c r="F15" s="180"/>
      <c r="G15" s="180">
        <f>ROUNDUP(I15+I15*0.05,1)</f>
        <v>126</v>
      </c>
      <c r="H15" s="180"/>
      <c r="I15" s="191">
        <v>120</v>
      </c>
      <c r="J15" s="192"/>
      <c r="K15" s="193"/>
      <c r="L15" s="87"/>
    </row>
    <row r="16" spans="1:12" s="88" customFormat="1" ht="10.5" customHeight="1">
      <c r="A16" s="35" t="s">
        <v>7</v>
      </c>
      <c r="B16" s="35">
        <v>10</v>
      </c>
      <c r="C16" s="99" t="s">
        <v>10</v>
      </c>
      <c r="D16" s="99"/>
      <c r="E16" s="180">
        <f t="shared" si="0"/>
        <v>0.24000000000000002</v>
      </c>
      <c r="F16" s="180"/>
      <c r="G16" s="180">
        <f>ROUNDUP(I16+I16*0.05,2)</f>
        <v>0.21000000000000002</v>
      </c>
      <c r="H16" s="180"/>
      <c r="I16" s="187">
        <v>0.195</v>
      </c>
      <c r="J16" s="188"/>
      <c r="K16" s="189"/>
      <c r="L16" s="87"/>
    </row>
    <row r="17" spans="1:12" s="88" customFormat="1" ht="10.5" customHeight="1">
      <c r="A17" s="35" t="s">
        <v>69</v>
      </c>
      <c r="B17" s="35">
        <v>10</v>
      </c>
      <c r="C17" s="99" t="s">
        <v>113</v>
      </c>
      <c r="D17" s="99"/>
      <c r="E17" s="180">
        <f>ROUNDUP(G17+G17*0.1,1)</f>
        <v>187.2</v>
      </c>
      <c r="F17" s="180"/>
      <c r="G17" s="180">
        <f>ROUNDUP(I17+I17*0.05,1)</f>
        <v>170.1</v>
      </c>
      <c r="H17" s="180"/>
      <c r="I17" s="191">
        <v>162</v>
      </c>
      <c r="J17" s="192"/>
      <c r="K17" s="193"/>
      <c r="L17" s="87"/>
    </row>
    <row r="18" spans="1:12" s="88" customFormat="1" ht="10.5" customHeight="1">
      <c r="A18" s="39" t="s">
        <v>7</v>
      </c>
      <c r="B18" s="39">
        <v>12</v>
      </c>
      <c r="C18" s="190" t="s">
        <v>11</v>
      </c>
      <c r="D18" s="190"/>
      <c r="E18" s="180">
        <f t="shared" si="0"/>
        <v>0.28</v>
      </c>
      <c r="F18" s="180"/>
      <c r="G18" s="180">
        <f>ROUNDUP(I18+I18*0.05,3)</f>
        <v>0.25</v>
      </c>
      <c r="H18" s="180"/>
      <c r="I18" s="187">
        <v>0.238</v>
      </c>
      <c r="J18" s="188"/>
      <c r="K18" s="189"/>
      <c r="L18" s="87"/>
    </row>
    <row r="19" spans="1:12" s="88" customFormat="1" ht="10.5" customHeight="1">
      <c r="A19" s="39" t="s">
        <v>7</v>
      </c>
      <c r="B19" s="39">
        <v>15</v>
      </c>
      <c r="C19" s="190" t="s">
        <v>112</v>
      </c>
      <c r="D19" s="190"/>
      <c r="E19" s="180">
        <f t="shared" si="0"/>
        <v>0.35000000000000003</v>
      </c>
      <c r="F19" s="180"/>
      <c r="G19" s="180">
        <f>ROUNDUP(I19+I19*0.05,2)</f>
        <v>0.31</v>
      </c>
      <c r="H19" s="180"/>
      <c r="I19" s="183">
        <v>0.289</v>
      </c>
      <c r="J19" s="184"/>
      <c r="K19" s="185"/>
      <c r="L19" s="87"/>
    </row>
    <row r="20" spans="1:12" s="88" customFormat="1" ht="10.5" customHeight="1">
      <c r="A20" s="35" t="s">
        <v>8</v>
      </c>
      <c r="B20" s="35">
        <v>20</v>
      </c>
      <c r="C20" s="99" t="s">
        <v>47</v>
      </c>
      <c r="D20" s="99"/>
      <c r="E20" s="186">
        <v>4</v>
      </c>
      <c r="F20" s="186"/>
      <c r="G20" s="182" t="s">
        <v>12</v>
      </c>
      <c r="H20" s="182"/>
      <c r="I20" s="182"/>
      <c r="J20" s="182"/>
      <c r="K20" s="182"/>
      <c r="L20" s="87"/>
    </row>
    <row r="21" spans="1:14" ht="12.75" customHeight="1" hidden="1">
      <c r="A21" s="18"/>
      <c r="B21" s="18"/>
      <c r="C21" s="181"/>
      <c r="D21" s="181"/>
      <c r="E21" s="219"/>
      <c r="F21" s="219"/>
      <c r="G21" s="219"/>
      <c r="H21" s="219"/>
      <c r="I21" s="216"/>
      <c r="J21" s="216"/>
      <c r="K21" s="216"/>
      <c r="L21" s="41"/>
      <c r="M21" s="4"/>
      <c r="N21" s="4"/>
    </row>
    <row r="22" spans="1:14" ht="12.75" customHeight="1" hidden="1">
      <c r="A22" s="42"/>
      <c r="B22" s="43"/>
      <c r="C22" s="43"/>
      <c r="D22" s="43"/>
      <c r="E22" s="43"/>
      <c r="F22" s="43"/>
      <c r="G22" s="43"/>
      <c r="H22" s="43"/>
      <c r="I22" s="40"/>
      <c r="J22" s="40"/>
      <c r="K22" s="40"/>
      <c r="L22" s="40"/>
      <c r="M22" s="4"/>
      <c r="N22" s="4"/>
    </row>
    <row r="23" spans="1:12" ht="12.75" customHeight="1">
      <c r="A23" s="102" t="s">
        <v>145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0"/>
    </row>
    <row r="24" spans="1:12" ht="23.25" customHeight="1">
      <c r="A24" s="217" t="s">
        <v>33</v>
      </c>
      <c r="B24" s="218"/>
      <c r="C24" s="76" t="s">
        <v>13</v>
      </c>
      <c r="D24" s="169" t="s">
        <v>3</v>
      </c>
      <c r="E24" s="170"/>
      <c r="F24" s="77" t="s">
        <v>14</v>
      </c>
      <c r="G24" s="169" t="s">
        <v>46</v>
      </c>
      <c r="H24" s="170"/>
      <c r="I24" s="78" t="s">
        <v>65</v>
      </c>
      <c r="J24" s="78" t="s">
        <v>170</v>
      </c>
      <c r="K24" s="78" t="s">
        <v>171</v>
      </c>
      <c r="L24" s="40"/>
    </row>
    <row r="25" spans="1:12" ht="11.25" customHeight="1">
      <c r="A25" s="175" t="s">
        <v>156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7"/>
      <c r="L25" s="40"/>
    </row>
    <row r="26" spans="1:12" ht="10.5" customHeight="1">
      <c r="A26" s="126" t="s">
        <v>182</v>
      </c>
      <c r="B26" s="127"/>
      <c r="C26" s="44" t="s">
        <v>15</v>
      </c>
      <c r="D26" s="104" t="s">
        <v>183</v>
      </c>
      <c r="E26" s="105"/>
      <c r="F26" s="45">
        <v>30</v>
      </c>
      <c r="G26" s="104" t="s">
        <v>184</v>
      </c>
      <c r="H26" s="105"/>
      <c r="I26" s="61">
        <v>52</v>
      </c>
      <c r="J26" s="61">
        <v>48.4</v>
      </c>
      <c r="K26" s="92">
        <f>2.3*20</f>
        <v>46</v>
      </c>
      <c r="L26" s="40"/>
    </row>
    <row r="27" spans="1:14" ht="10.5" customHeight="1">
      <c r="A27" s="126" t="s">
        <v>149</v>
      </c>
      <c r="B27" s="127"/>
      <c r="C27" s="44" t="s">
        <v>15</v>
      </c>
      <c r="D27" s="104" t="s">
        <v>150</v>
      </c>
      <c r="E27" s="105"/>
      <c r="F27" s="45">
        <v>40</v>
      </c>
      <c r="G27" s="104" t="s">
        <v>152</v>
      </c>
      <c r="H27" s="105"/>
      <c r="I27" s="61">
        <v>122.3</v>
      </c>
      <c r="J27" s="61">
        <v>116.5</v>
      </c>
      <c r="K27" s="92">
        <v>111</v>
      </c>
      <c r="L27" s="40"/>
      <c r="M27" s="4"/>
      <c r="N27" s="4"/>
    </row>
    <row r="28" spans="1:14" ht="10.5" customHeight="1">
      <c r="A28" s="126" t="s">
        <v>139</v>
      </c>
      <c r="B28" s="127"/>
      <c r="C28" s="44" t="s">
        <v>15</v>
      </c>
      <c r="D28" s="104" t="s">
        <v>142</v>
      </c>
      <c r="E28" s="105"/>
      <c r="F28" s="45">
        <v>25</v>
      </c>
      <c r="G28" s="104" t="s">
        <v>153</v>
      </c>
      <c r="H28" s="105"/>
      <c r="I28" s="61">
        <v>89.2</v>
      </c>
      <c r="J28" s="61">
        <v>85</v>
      </c>
      <c r="K28" s="92">
        <v>81</v>
      </c>
      <c r="L28" s="40"/>
      <c r="M28" s="4"/>
      <c r="N28" s="4"/>
    </row>
    <row r="29" spans="1:14" ht="10.5" customHeight="1">
      <c r="A29" s="126" t="s">
        <v>140</v>
      </c>
      <c r="B29" s="127"/>
      <c r="C29" s="44" t="s">
        <v>15</v>
      </c>
      <c r="D29" s="104" t="s">
        <v>177</v>
      </c>
      <c r="E29" s="105"/>
      <c r="F29" s="45">
        <v>30</v>
      </c>
      <c r="G29" s="173" t="s">
        <v>155</v>
      </c>
      <c r="H29" s="174"/>
      <c r="I29" s="61">
        <v>122.3</v>
      </c>
      <c r="J29" s="61">
        <v>116.5</v>
      </c>
      <c r="K29" s="92">
        <v>111</v>
      </c>
      <c r="L29" s="40"/>
      <c r="M29" s="4"/>
      <c r="N29" s="4"/>
    </row>
    <row r="30" spans="1:14" ht="10.5" customHeight="1">
      <c r="A30" s="126" t="s">
        <v>141</v>
      </c>
      <c r="B30" s="127"/>
      <c r="C30" s="44" t="s">
        <v>15</v>
      </c>
      <c r="D30" s="104" t="s">
        <v>143</v>
      </c>
      <c r="E30" s="105"/>
      <c r="F30" s="45">
        <v>35</v>
      </c>
      <c r="G30" s="173" t="s">
        <v>154</v>
      </c>
      <c r="H30" s="174"/>
      <c r="I30" s="61">
        <v>166.4</v>
      </c>
      <c r="J30" s="61">
        <v>158.5</v>
      </c>
      <c r="K30" s="92">
        <v>151</v>
      </c>
      <c r="L30" s="40"/>
      <c r="M30" s="4"/>
      <c r="N30" s="4"/>
    </row>
    <row r="31" spans="1:12" ht="10.5" customHeight="1">
      <c r="A31" s="210" t="s">
        <v>157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2"/>
      <c r="L31" s="40"/>
    </row>
    <row r="32" spans="1:12" ht="10.5" customHeight="1">
      <c r="A32" s="104" t="s">
        <v>160</v>
      </c>
      <c r="B32" s="105"/>
      <c r="C32" s="44" t="s">
        <v>15</v>
      </c>
      <c r="D32" s="104" t="s">
        <v>16</v>
      </c>
      <c r="E32" s="105"/>
      <c r="F32" s="45">
        <v>10</v>
      </c>
      <c r="G32" s="104" t="s">
        <v>17</v>
      </c>
      <c r="H32" s="105"/>
      <c r="I32" s="59">
        <f>ROUNDUP(J32*1.1,1)</f>
        <v>0.9</v>
      </c>
      <c r="J32" s="59">
        <f>K32*1.05</f>
        <v>0.7665</v>
      </c>
      <c r="K32" s="91">
        <v>0.73</v>
      </c>
      <c r="L32" s="40"/>
    </row>
    <row r="33" spans="1:12" ht="10.5" customHeight="1">
      <c r="A33" s="104" t="s">
        <v>159</v>
      </c>
      <c r="B33" s="105"/>
      <c r="C33" s="44" t="s">
        <v>15</v>
      </c>
      <c r="D33" s="172" t="s">
        <v>120</v>
      </c>
      <c r="E33" s="172"/>
      <c r="F33" s="45">
        <v>10</v>
      </c>
      <c r="G33" s="172" t="s">
        <v>17</v>
      </c>
      <c r="H33" s="172"/>
      <c r="I33" s="59">
        <f>ROUNDUP(J33*1.1,1)</f>
        <v>1</v>
      </c>
      <c r="J33" s="59">
        <f>K33*1.05</f>
        <v>0.8400000000000001</v>
      </c>
      <c r="K33" s="91">
        <v>0.8</v>
      </c>
      <c r="L33" s="40"/>
    </row>
    <row r="34" spans="1:12" ht="10.5" customHeight="1">
      <c r="A34" s="104" t="s">
        <v>161</v>
      </c>
      <c r="B34" s="105"/>
      <c r="C34" s="44" t="s">
        <v>15</v>
      </c>
      <c r="D34" s="172" t="s">
        <v>18</v>
      </c>
      <c r="E34" s="172"/>
      <c r="F34" s="45">
        <v>15</v>
      </c>
      <c r="G34" s="172" t="s">
        <v>175</v>
      </c>
      <c r="H34" s="172"/>
      <c r="I34" s="59">
        <f>ROUNDUP(J34*1.1,1)</f>
        <v>4.1</v>
      </c>
      <c r="J34" s="59">
        <f>K34*1.05</f>
        <v>3.6750000000000003</v>
      </c>
      <c r="K34" s="91">
        <v>3.5</v>
      </c>
      <c r="L34" s="40"/>
    </row>
    <row r="35" spans="1:14" ht="15.75" customHeight="1">
      <c r="A35" s="126" t="s">
        <v>158</v>
      </c>
      <c r="B35" s="127"/>
      <c r="C35" s="44" t="s">
        <v>15</v>
      </c>
      <c r="D35" s="104" t="s">
        <v>119</v>
      </c>
      <c r="E35" s="105"/>
      <c r="F35" s="45">
        <v>40</v>
      </c>
      <c r="G35" s="104" t="s">
        <v>151</v>
      </c>
      <c r="H35" s="105"/>
      <c r="I35" s="46"/>
      <c r="J35" s="46">
        <v>4.85</v>
      </c>
      <c r="K35" s="46"/>
      <c r="L35" s="47"/>
      <c r="M35" s="4"/>
      <c r="N35" s="4"/>
    </row>
    <row r="36" spans="1:14" ht="18.75" customHeight="1">
      <c r="A36" s="102" t="s">
        <v>67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1"/>
      <c r="M36" s="4"/>
      <c r="N36" s="4"/>
    </row>
    <row r="37" spans="1:14" ht="24.75" customHeight="1">
      <c r="A37" s="14" t="s">
        <v>33</v>
      </c>
      <c r="B37" s="178" t="s">
        <v>13</v>
      </c>
      <c r="C37" s="179"/>
      <c r="D37" s="178" t="s">
        <v>3</v>
      </c>
      <c r="E37" s="179"/>
      <c r="F37" s="25" t="s">
        <v>14</v>
      </c>
      <c r="G37" s="178" t="s">
        <v>46</v>
      </c>
      <c r="H37" s="179"/>
      <c r="I37" s="78" t="s">
        <v>65</v>
      </c>
      <c r="J37" s="78" t="s">
        <v>170</v>
      </c>
      <c r="K37" s="78" t="s">
        <v>171</v>
      </c>
      <c r="L37" s="40"/>
      <c r="M37" s="4"/>
      <c r="N37" s="4"/>
    </row>
    <row r="38" spans="1:12" ht="10.5" customHeight="1">
      <c r="A38" s="17" t="s">
        <v>71</v>
      </c>
      <c r="B38" s="97" t="s">
        <v>24</v>
      </c>
      <c r="C38" s="98"/>
      <c r="D38" s="97" t="s">
        <v>83</v>
      </c>
      <c r="E38" s="98"/>
      <c r="F38" s="35">
        <v>13</v>
      </c>
      <c r="G38" s="97" t="s">
        <v>39</v>
      </c>
      <c r="H38" s="98"/>
      <c r="I38" s="60">
        <f>ROUNDUP(J38*1.05,1)</f>
        <v>0.6</v>
      </c>
      <c r="J38" s="61">
        <f>ROUNDUP(K38*1.05,2)</f>
        <v>0.49</v>
      </c>
      <c r="K38" s="90">
        <v>0.46</v>
      </c>
      <c r="L38" s="40"/>
    </row>
    <row r="39" spans="1:12" ht="10.5" customHeight="1">
      <c r="A39" s="17" t="s">
        <v>71</v>
      </c>
      <c r="B39" s="97" t="s">
        <v>19</v>
      </c>
      <c r="C39" s="98"/>
      <c r="D39" s="97" t="s">
        <v>111</v>
      </c>
      <c r="E39" s="98"/>
      <c r="F39" s="35">
        <v>18</v>
      </c>
      <c r="G39" s="97" t="s">
        <v>22</v>
      </c>
      <c r="H39" s="98"/>
      <c r="I39" s="60">
        <f aca="true" t="shared" si="1" ref="I39:I46">ROUNDUP(J39*1.05,1)</f>
        <v>1.4000000000000001</v>
      </c>
      <c r="J39" s="61">
        <f aca="true" t="shared" si="2" ref="J39:J46">ROUNDUP(K39*1.05,2)</f>
        <v>1.32</v>
      </c>
      <c r="K39" s="90">
        <v>1.25</v>
      </c>
      <c r="L39" s="40"/>
    </row>
    <row r="40" spans="1:12" ht="10.5" customHeight="1">
      <c r="A40" s="17" t="s">
        <v>71</v>
      </c>
      <c r="B40" s="97" t="s">
        <v>50</v>
      </c>
      <c r="C40" s="98"/>
      <c r="D40" s="97" t="s">
        <v>135</v>
      </c>
      <c r="E40" s="98"/>
      <c r="F40" s="35">
        <v>35</v>
      </c>
      <c r="G40" s="97" t="s">
        <v>188</v>
      </c>
      <c r="H40" s="98"/>
      <c r="I40" s="60">
        <f t="shared" si="1"/>
        <v>6.1</v>
      </c>
      <c r="J40" s="61">
        <f t="shared" si="2"/>
        <v>5.779999999999999</v>
      </c>
      <c r="K40" s="90">
        <v>5.5</v>
      </c>
      <c r="L40" s="40"/>
    </row>
    <row r="41" spans="1:12" ht="10.5" customHeight="1">
      <c r="A41" s="17" t="s">
        <v>70</v>
      </c>
      <c r="B41" s="99" t="s">
        <v>19</v>
      </c>
      <c r="C41" s="99"/>
      <c r="D41" s="99" t="s">
        <v>20</v>
      </c>
      <c r="E41" s="99"/>
      <c r="F41" s="35">
        <v>12</v>
      </c>
      <c r="G41" s="99" t="s">
        <v>39</v>
      </c>
      <c r="H41" s="99"/>
      <c r="I41" s="60">
        <f t="shared" si="1"/>
        <v>0.6</v>
      </c>
      <c r="J41" s="61">
        <f>ROUNDUP(K41*1.05,2)</f>
        <v>0.5700000000000001</v>
      </c>
      <c r="K41" s="90">
        <v>0.54</v>
      </c>
      <c r="L41" s="40"/>
    </row>
    <row r="42" spans="1:14" ht="10.5" customHeight="1">
      <c r="A42" s="17" t="s">
        <v>72</v>
      </c>
      <c r="B42" s="99" t="s">
        <v>21</v>
      </c>
      <c r="C42" s="99"/>
      <c r="D42" s="99" t="s">
        <v>60</v>
      </c>
      <c r="E42" s="99"/>
      <c r="F42" s="35">
        <v>25</v>
      </c>
      <c r="G42" s="99" t="s">
        <v>38</v>
      </c>
      <c r="H42" s="99"/>
      <c r="I42" s="60">
        <f t="shared" si="1"/>
        <v>1.8</v>
      </c>
      <c r="J42" s="61">
        <f t="shared" si="2"/>
        <v>1.68</v>
      </c>
      <c r="K42" s="90">
        <v>1.6</v>
      </c>
      <c r="L42" s="48"/>
      <c r="M42" s="4"/>
      <c r="N42" s="4"/>
    </row>
    <row r="43" spans="1:14" ht="10.5" customHeight="1">
      <c r="A43" s="17" t="s">
        <v>73</v>
      </c>
      <c r="B43" s="99" t="s">
        <v>50</v>
      </c>
      <c r="C43" s="99"/>
      <c r="D43" s="99" t="s">
        <v>60</v>
      </c>
      <c r="E43" s="99"/>
      <c r="F43" s="35">
        <v>25</v>
      </c>
      <c r="G43" s="99" t="s">
        <v>38</v>
      </c>
      <c r="H43" s="99"/>
      <c r="I43" s="60">
        <f t="shared" si="1"/>
        <v>1.7000000000000002</v>
      </c>
      <c r="J43" s="61">
        <f t="shared" si="2"/>
        <v>1.58</v>
      </c>
      <c r="K43" s="90">
        <v>1.5</v>
      </c>
      <c r="L43" s="49"/>
      <c r="M43" s="4"/>
      <c r="N43" s="4"/>
    </row>
    <row r="44" spans="1:14" ht="10.5" customHeight="1">
      <c r="A44" s="17" t="s">
        <v>73</v>
      </c>
      <c r="B44" s="99" t="s">
        <v>50</v>
      </c>
      <c r="C44" s="99"/>
      <c r="D44" s="99" t="s">
        <v>51</v>
      </c>
      <c r="E44" s="99"/>
      <c r="F44" s="35">
        <v>18</v>
      </c>
      <c r="G44" s="99" t="s">
        <v>22</v>
      </c>
      <c r="H44" s="99"/>
      <c r="I44" s="60">
        <f>ROUNDUP(J44*1.05,2)</f>
        <v>0.95</v>
      </c>
      <c r="J44" s="61">
        <f t="shared" si="2"/>
        <v>0.9</v>
      </c>
      <c r="K44" s="90">
        <v>0.85</v>
      </c>
      <c r="L44" s="21"/>
      <c r="M44" s="4"/>
      <c r="N44" s="4"/>
    </row>
    <row r="45" spans="1:14" s="22" customFormat="1" ht="10.5" customHeight="1">
      <c r="A45" s="17" t="s">
        <v>73</v>
      </c>
      <c r="B45" s="99" t="s">
        <v>21</v>
      </c>
      <c r="C45" s="99"/>
      <c r="D45" s="99" t="s">
        <v>51</v>
      </c>
      <c r="E45" s="99"/>
      <c r="F45" s="35">
        <v>18</v>
      </c>
      <c r="G45" s="99" t="s">
        <v>22</v>
      </c>
      <c r="H45" s="99"/>
      <c r="I45" s="60">
        <f>ROUNDUP(J45*1.05,2)</f>
        <v>1</v>
      </c>
      <c r="J45" s="61">
        <f t="shared" si="2"/>
        <v>0.95</v>
      </c>
      <c r="K45" s="90">
        <v>0.9</v>
      </c>
      <c r="L45" s="11"/>
      <c r="M45" s="19"/>
      <c r="N45" s="19"/>
    </row>
    <row r="46" spans="1:14" ht="15" customHeight="1">
      <c r="A46" s="17" t="s">
        <v>75</v>
      </c>
      <c r="B46" s="99" t="s">
        <v>74</v>
      </c>
      <c r="C46" s="99"/>
      <c r="D46" s="99" t="s">
        <v>76</v>
      </c>
      <c r="E46" s="99"/>
      <c r="F46" s="35">
        <v>35</v>
      </c>
      <c r="G46" s="99" t="s">
        <v>38</v>
      </c>
      <c r="H46" s="99"/>
      <c r="I46" s="60">
        <f t="shared" si="1"/>
        <v>3.2</v>
      </c>
      <c r="J46" s="61">
        <f t="shared" si="2"/>
        <v>3.0399999999999996</v>
      </c>
      <c r="K46" s="90">
        <v>2.89</v>
      </c>
      <c r="L46" s="30"/>
      <c r="M46" s="4"/>
      <c r="N46" s="4"/>
    </row>
    <row r="47" spans="1:14" ht="19.5" customHeight="1">
      <c r="A47" s="102" t="s">
        <v>190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50"/>
      <c r="M47" s="4"/>
      <c r="N47" s="4"/>
    </row>
    <row r="48" spans="1:14" ht="24" customHeight="1">
      <c r="A48" s="14" t="s">
        <v>33</v>
      </c>
      <c r="B48" s="100" t="s">
        <v>13</v>
      </c>
      <c r="C48" s="101"/>
      <c r="D48" s="100" t="s">
        <v>3</v>
      </c>
      <c r="E48" s="101"/>
      <c r="F48" s="25" t="s">
        <v>14</v>
      </c>
      <c r="G48" s="100" t="s">
        <v>46</v>
      </c>
      <c r="H48" s="101"/>
      <c r="I48" s="78" t="s">
        <v>65</v>
      </c>
      <c r="J48" s="78" t="s">
        <v>170</v>
      </c>
      <c r="K48" s="78" t="s">
        <v>171</v>
      </c>
      <c r="L48" s="51"/>
      <c r="M48" s="4"/>
      <c r="N48" s="4"/>
    </row>
    <row r="49" spans="1:14" ht="10.5" customHeight="1">
      <c r="A49" s="17" t="s">
        <v>185</v>
      </c>
      <c r="B49" s="97" t="s">
        <v>50</v>
      </c>
      <c r="C49" s="98"/>
      <c r="D49" s="99" t="s">
        <v>191</v>
      </c>
      <c r="E49" s="99"/>
      <c r="F49" s="35">
        <v>50</v>
      </c>
      <c r="G49" s="99" t="s">
        <v>38</v>
      </c>
      <c r="H49" s="99"/>
      <c r="I49" s="61">
        <f>ROUNDUP(J49*1.05,1)</f>
        <v>2</v>
      </c>
      <c r="J49" s="61">
        <f>ROUNDUP(K49*1.05,2)</f>
        <v>1.86</v>
      </c>
      <c r="K49" s="93">
        <v>1.77</v>
      </c>
      <c r="L49" s="53"/>
      <c r="M49" s="4"/>
      <c r="N49" s="4"/>
    </row>
    <row r="50" spans="1:14" ht="10.5" customHeight="1">
      <c r="A50" s="17" t="s">
        <v>186</v>
      </c>
      <c r="B50" s="94" t="s">
        <v>187</v>
      </c>
      <c r="C50" s="95" t="s">
        <v>189</v>
      </c>
      <c r="D50" s="97" t="s">
        <v>192</v>
      </c>
      <c r="E50" s="98"/>
      <c r="F50" s="35">
        <v>60</v>
      </c>
      <c r="G50" s="97" t="s">
        <v>168</v>
      </c>
      <c r="H50" s="98"/>
      <c r="I50" s="61">
        <f>ROUNDUP(J50*1.05,1)</f>
        <v>5</v>
      </c>
      <c r="J50" s="61">
        <f>ROUNDUP(K50*1.05,2)</f>
        <v>4.7299999999999995</v>
      </c>
      <c r="K50" s="93">
        <v>4.5</v>
      </c>
      <c r="L50" s="53"/>
      <c r="M50" s="4"/>
      <c r="N50" s="4"/>
    </row>
    <row r="51" spans="1:14" ht="14.25" customHeight="1">
      <c r="A51" s="17" t="s">
        <v>100</v>
      </c>
      <c r="B51" s="97" t="s">
        <v>101</v>
      </c>
      <c r="C51" s="98"/>
      <c r="D51" s="99" t="s">
        <v>192</v>
      </c>
      <c r="E51" s="99"/>
      <c r="F51" s="35">
        <v>60</v>
      </c>
      <c r="G51" s="99" t="s">
        <v>168</v>
      </c>
      <c r="H51" s="99"/>
      <c r="I51" s="61">
        <f>ROUNDUP(J51*1.05,1)</f>
        <v>2.9</v>
      </c>
      <c r="J51" s="61">
        <f>ROUNDUP(K51*1.05,2)</f>
        <v>2.73</v>
      </c>
      <c r="K51" s="93">
        <v>2.6</v>
      </c>
      <c r="L51" s="53"/>
      <c r="M51" s="4"/>
      <c r="N51" s="4"/>
    </row>
    <row r="52" spans="1:14" ht="17.25" customHeight="1">
      <c r="A52" s="122" t="s">
        <v>109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53"/>
      <c r="M52" s="4"/>
      <c r="N52" s="4"/>
    </row>
    <row r="53" spans="1:14" ht="22.5">
      <c r="A53" s="99" t="s">
        <v>33</v>
      </c>
      <c r="B53" s="171"/>
      <c r="C53" s="171"/>
      <c r="D53" s="171"/>
      <c r="E53" s="125" t="s">
        <v>3</v>
      </c>
      <c r="F53" s="125"/>
      <c r="G53" s="20" t="s">
        <v>0</v>
      </c>
      <c r="H53" s="100" t="s">
        <v>46</v>
      </c>
      <c r="I53" s="101"/>
      <c r="J53" s="106" t="s">
        <v>53</v>
      </c>
      <c r="K53" s="106"/>
      <c r="L53" s="63"/>
      <c r="M53" s="4"/>
      <c r="N53" s="4"/>
    </row>
    <row r="54" spans="1:14" ht="10.5" customHeight="1">
      <c r="A54" s="112" t="s">
        <v>52</v>
      </c>
      <c r="B54" s="112"/>
      <c r="C54" s="112"/>
      <c r="D54" s="112"/>
      <c r="E54" s="112" t="s">
        <v>56</v>
      </c>
      <c r="F54" s="112"/>
      <c r="G54" s="32">
        <v>30</v>
      </c>
      <c r="H54" s="112" t="s">
        <v>116</v>
      </c>
      <c r="I54" s="112"/>
      <c r="J54" s="110">
        <v>0.3</v>
      </c>
      <c r="K54" s="110"/>
      <c r="L54" s="63"/>
      <c r="M54" s="4"/>
      <c r="N54" s="4"/>
    </row>
    <row r="55" spans="1:14" ht="10.5" customHeight="1">
      <c r="A55" s="112" t="s">
        <v>54</v>
      </c>
      <c r="B55" s="112"/>
      <c r="C55" s="112"/>
      <c r="D55" s="112"/>
      <c r="E55" s="112" t="s">
        <v>57</v>
      </c>
      <c r="F55" s="112"/>
      <c r="G55" s="32">
        <v>30</v>
      </c>
      <c r="H55" s="112" t="s">
        <v>58</v>
      </c>
      <c r="I55" s="112"/>
      <c r="J55" s="110">
        <v>0.37</v>
      </c>
      <c r="K55" s="110"/>
      <c r="L55" s="40"/>
      <c r="M55" s="4"/>
      <c r="N55" s="4"/>
    </row>
    <row r="56" spans="1:14" ht="10.5" customHeight="1">
      <c r="A56" s="113" t="s">
        <v>55</v>
      </c>
      <c r="B56" s="114"/>
      <c r="C56" s="114"/>
      <c r="D56" s="115"/>
      <c r="E56" s="112" t="s">
        <v>103</v>
      </c>
      <c r="F56" s="112"/>
      <c r="G56" s="32">
        <v>30</v>
      </c>
      <c r="H56" s="112" t="s">
        <v>59</v>
      </c>
      <c r="I56" s="112"/>
      <c r="J56" s="110">
        <v>0.56</v>
      </c>
      <c r="K56" s="110"/>
      <c r="L56" s="54"/>
      <c r="M56" s="4"/>
      <c r="N56" s="4"/>
    </row>
    <row r="57" spans="1:14" ht="10.5" customHeight="1">
      <c r="A57" s="116"/>
      <c r="B57" s="117"/>
      <c r="C57" s="117"/>
      <c r="D57" s="118"/>
      <c r="E57" s="112" t="s">
        <v>104</v>
      </c>
      <c r="F57" s="112"/>
      <c r="G57" s="32">
        <v>30</v>
      </c>
      <c r="H57" s="112" t="s">
        <v>117</v>
      </c>
      <c r="I57" s="112"/>
      <c r="J57" s="110">
        <v>0.73</v>
      </c>
      <c r="K57" s="110"/>
      <c r="L57" s="40"/>
      <c r="M57" s="4"/>
      <c r="N57" s="4"/>
    </row>
    <row r="58" spans="1:14" ht="10.5" customHeight="1">
      <c r="A58" s="116"/>
      <c r="B58" s="117"/>
      <c r="C58" s="117"/>
      <c r="D58" s="118"/>
      <c r="E58" s="112" t="s">
        <v>105</v>
      </c>
      <c r="F58" s="112"/>
      <c r="G58" s="32">
        <v>30</v>
      </c>
      <c r="H58" s="112" t="s">
        <v>108</v>
      </c>
      <c r="I58" s="112"/>
      <c r="J58" s="110">
        <v>0.97</v>
      </c>
      <c r="K58" s="110"/>
      <c r="L58" s="40"/>
      <c r="M58" s="4"/>
      <c r="N58" s="4"/>
    </row>
    <row r="59" spans="1:14" ht="10.5" customHeight="1">
      <c r="A59" s="116"/>
      <c r="B59" s="117"/>
      <c r="C59" s="117"/>
      <c r="D59" s="118"/>
      <c r="E59" s="112" t="s">
        <v>106</v>
      </c>
      <c r="F59" s="112"/>
      <c r="G59" s="32">
        <v>30</v>
      </c>
      <c r="H59" s="112" t="s">
        <v>108</v>
      </c>
      <c r="I59" s="112"/>
      <c r="J59" s="110">
        <v>1.21</v>
      </c>
      <c r="K59" s="110"/>
      <c r="L59" s="36"/>
      <c r="M59" s="4"/>
      <c r="N59" s="4"/>
    </row>
    <row r="60" spans="1:14" ht="10.5" customHeight="1">
      <c r="A60" s="116"/>
      <c r="B60" s="117"/>
      <c r="C60" s="117"/>
      <c r="D60" s="118"/>
      <c r="E60" s="112" t="s">
        <v>107</v>
      </c>
      <c r="F60" s="112"/>
      <c r="G60" s="32">
        <v>30</v>
      </c>
      <c r="H60" s="112" t="s">
        <v>136</v>
      </c>
      <c r="I60" s="112"/>
      <c r="J60" s="110">
        <v>1.49</v>
      </c>
      <c r="K60" s="110"/>
      <c r="L60" s="36"/>
      <c r="M60" s="4"/>
      <c r="N60" s="4"/>
    </row>
    <row r="61" spans="1:14" ht="11.25" customHeight="1">
      <c r="A61" s="119"/>
      <c r="B61" s="120"/>
      <c r="C61" s="120"/>
      <c r="D61" s="121"/>
      <c r="E61" s="112" t="s">
        <v>137</v>
      </c>
      <c r="F61" s="112"/>
      <c r="G61" s="32">
        <v>30</v>
      </c>
      <c r="H61" s="112" t="s">
        <v>118</v>
      </c>
      <c r="I61" s="112"/>
      <c r="J61" s="110">
        <v>1.95</v>
      </c>
      <c r="K61" s="110"/>
      <c r="L61" s="28"/>
      <c r="M61" s="4"/>
      <c r="N61" s="4"/>
    </row>
    <row r="62" spans="12:14" ht="12" customHeight="1">
      <c r="L62" s="28"/>
      <c r="M62" s="4"/>
      <c r="N62" s="4"/>
    </row>
    <row r="63" spans="12:14" ht="12" customHeight="1">
      <c r="L63" s="52"/>
      <c r="M63" s="4"/>
      <c r="N63" s="4"/>
    </row>
    <row r="64" spans="1:14" ht="17.25" customHeight="1" thickBot="1">
      <c r="A64" s="23"/>
      <c r="B64" s="23"/>
      <c r="C64" s="23"/>
      <c r="D64" s="24"/>
      <c r="E64" s="24"/>
      <c r="F64" s="23"/>
      <c r="G64" s="6"/>
      <c r="H64" s="8"/>
      <c r="I64" s="4"/>
      <c r="J64" s="4"/>
      <c r="K64" s="4"/>
      <c r="L64" s="52"/>
      <c r="M64" s="4"/>
      <c r="N64" s="4"/>
    </row>
    <row r="65" spans="1:14" ht="19.5" customHeight="1" thickBot="1" thickTop="1">
      <c r="A65" s="222" t="s">
        <v>174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52"/>
      <c r="M65" s="4"/>
      <c r="N65" s="4"/>
    </row>
    <row r="66" spans="1:14" ht="9.75" customHeight="1" thickTop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52"/>
      <c r="M66" s="4"/>
      <c r="N66" s="4"/>
    </row>
    <row r="67" spans="1:14" ht="1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52"/>
      <c r="M67" s="4"/>
      <c r="N67" s="4"/>
    </row>
    <row r="68" spans="1:14" ht="11.25" customHeight="1">
      <c r="A68" s="102" t="s">
        <v>25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52"/>
      <c r="M68" s="4"/>
      <c r="N68" s="4"/>
    </row>
    <row r="69" spans="1:14" ht="12" customHeight="1">
      <c r="A69" s="111" t="s">
        <v>3</v>
      </c>
      <c r="B69" s="100" t="s">
        <v>4</v>
      </c>
      <c r="C69" s="220" t="s">
        <v>26</v>
      </c>
      <c r="D69" s="221"/>
      <c r="E69" s="111" t="s">
        <v>27</v>
      </c>
      <c r="F69" s="221"/>
      <c r="G69" s="221"/>
      <c r="H69" s="221"/>
      <c r="I69" s="221"/>
      <c r="J69" s="221"/>
      <c r="K69" s="244" t="s">
        <v>45</v>
      </c>
      <c r="L69" s="52"/>
      <c r="M69" s="4"/>
      <c r="N69" s="4"/>
    </row>
    <row r="70" spans="1:11" ht="10.5" customHeight="1">
      <c r="A70" s="111"/>
      <c r="B70" s="101"/>
      <c r="C70" s="221"/>
      <c r="D70" s="221"/>
      <c r="E70" s="111" t="s">
        <v>28</v>
      </c>
      <c r="F70" s="111"/>
      <c r="G70" s="111" t="s">
        <v>29</v>
      </c>
      <c r="H70" s="111"/>
      <c r="I70" s="111" t="s">
        <v>30</v>
      </c>
      <c r="J70" s="111"/>
      <c r="K70" s="245"/>
    </row>
    <row r="71" spans="1:11" ht="10.5" customHeight="1">
      <c r="A71" s="58" t="s">
        <v>144</v>
      </c>
      <c r="B71" s="12">
        <v>50</v>
      </c>
      <c r="C71" s="246" t="s">
        <v>108</v>
      </c>
      <c r="D71" s="247"/>
      <c r="E71" s="230">
        <v>1</v>
      </c>
      <c r="F71" s="231"/>
      <c r="G71" s="107"/>
      <c r="H71" s="108"/>
      <c r="I71" s="108"/>
      <c r="J71" s="109"/>
      <c r="K71" s="62">
        <v>1</v>
      </c>
    </row>
    <row r="72" spans="1:11" ht="10.5" customHeight="1">
      <c r="A72" s="58" t="s">
        <v>23</v>
      </c>
      <c r="B72" s="12">
        <v>80</v>
      </c>
      <c r="C72" s="246" t="s">
        <v>138</v>
      </c>
      <c r="D72" s="247"/>
      <c r="E72" s="230">
        <v>4.05</v>
      </c>
      <c r="F72" s="231"/>
      <c r="G72" s="107"/>
      <c r="H72" s="108"/>
      <c r="I72" s="108"/>
      <c r="J72" s="109"/>
      <c r="K72" s="62">
        <v>5</v>
      </c>
    </row>
    <row r="73" spans="1:11" ht="10.5" customHeight="1">
      <c r="A73" s="32" t="s">
        <v>31</v>
      </c>
      <c r="B73" s="30">
        <v>80</v>
      </c>
      <c r="C73" s="124" t="s">
        <v>1</v>
      </c>
      <c r="D73" s="124"/>
      <c r="E73" s="243">
        <f>ROUNDUP(G73*1.05,1)</f>
        <v>7.699999999999999</v>
      </c>
      <c r="F73" s="239"/>
      <c r="G73" s="229">
        <f>ROUNDUP(I73*1.05,1)</f>
        <v>7.3</v>
      </c>
      <c r="H73" s="229"/>
      <c r="I73" s="103">
        <v>6.9</v>
      </c>
      <c r="J73" s="103"/>
      <c r="K73" s="30">
        <v>15</v>
      </c>
    </row>
    <row r="74" spans="1:11" ht="10.5" customHeight="1">
      <c r="A74" s="32" t="s">
        <v>31</v>
      </c>
      <c r="B74" s="45">
        <v>100</v>
      </c>
      <c r="C74" s="124" t="s">
        <v>32</v>
      </c>
      <c r="D74" s="124"/>
      <c r="E74" s="243">
        <f>ROUNDUP(G74*1.05,1)</f>
        <v>9.7</v>
      </c>
      <c r="F74" s="239"/>
      <c r="G74" s="229">
        <f>ROUNDUP(I74*1.05,1)</f>
        <v>9.2</v>
      </c>
      <c r="H74" s="229"/>
      <c r="I74" s="103">
        <v>8.7</v>
      </c>
      <c r="J74" s="103"/>
      <c r="K74" s="30">
        <v>20</v>
      </c>
    </row>
    <row r="75" spans="1:12" ht="15" customHeight="1">
      <c r="A75" s="32" t="s">
        <v>48</v>
      </c>
      <c r="B75" s="45">
        <v>35</v>
      </c>
      <c r="C75" s="237" t="s">
        <v>102</v>
      </c>
      <c r="D75" s="238"/>
      <c r="E75" s="239">
        <v>11</v>
      </c>
      <c r="F75" s="239"/>
      <c r="G75" s="186" t="s">
        <v>49</v>
      </c>
      <c r="H75" s="186"/>
      <c r="I75" s="186"/>
      <c r="J75" s="186"/>
      <c r="K75" s="186"/>
      <c r="L75" s="52"/>
    </row>
    <row r="76" spans="1:11" ht="21.75" customHeight="1">
      <c r="A76" s="102" t="s">
        <v>91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10.5" customHeight="1">
      <c r="A77" s="99" t="s">
        <v>33</v>
      </c>
      <c r="B77" s="171"/>
      <c r="C77" s="171"/>
      <c r="D77" s="171"/>
      <c r="E77" s="162" t="s">
        <v>3</v>
      </c>
      <c r="F77" s="163"/>
      <c r="G77" s="164"/>
      <c r="H77" s="112" t="s">
        <v>92</v>
      </c>
      <c r="I77" s="112"/>
      <c r="J77" s="110" t="s">
        <v>53</v>
      </c>
      <c r="K77" s="110"/>
    </row>
    <row r="78" spans="1:11" ht="15.75" customHeight="1">
      <c r="A78" s="112" t="s">
        <v>93</v>
      </c>
      <c r="B78" s="112"/>
      <c r="C78" s="112"/>
      <c r="D78" s="112"/>
      <c r="E78" s="162" t="s">
        <v>94</v>
      </c>
      <c r="F78" s="163"/>
      <c r="G78" s="164"/>
      <c r="H78" s="112" t="s">
        <v>95</v>
      </c>
      <c r="I78" s="112"/>
      <c r="J78" s="234">
        <v>12.85</v>
      </c>
      <c r="K78" s="130"/>
    </row>
    <row r="79" spans="1:11" ht="19.5" customHeight="1">
      <c r="A79" s="122" t="s">
        <v>173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1:11" ht="22.5">
      <c r="A80" s="126" t="s">
        <v>33</v>
      </c>
      <c r="B80" s="127"/>
      <c r="C80" s="106" t="s">
        <v>40</v>
      </c>
      <c r="D80" s="125"/>
      <c r="E80" s="166" t="s">
        <v>41</v>
      </c>
      <c r="F80" s="125"/>
      <c r="G80" s="13" t="s">
        <v>34</v>
      </c>
      <c r="H80" s="55" t="s">
        <v>35</v>
      </c>
      <c r="I80" s="34" t="s">
        <v>37</v>
      </c>
      <c r="J80" s="240" t="s">
        <v>62</v>
      </c>
      <c r="K80" s="241"/>
    </row>
    <row r="81" spans="1:11" ht="12.75" customHeight="1">
      <c r="A81" s="126" t="s">
        <v>42</v>
      </c>
      <c r="B81" s="127"/>
      <c r="C81" s="106">
        <v>150</v>
      </c>
      <c r="D81" s="106"/>
      <c r="E81" s="106">
        <v>80</v>
      </c>
      <c r="F81" s="106"/>
      <c r="G81" s="15" t="s">
        <v>36</v>
      </c>
      <c r="H81" s="254" t="s">
        <v>176</v>
      </c>
      <c r="I81" s="255"/>
      <c r="J81" s="255"/>
      <c r="K81" s="256"/>
    </row>
    <row r="82" spans="1:11" ht="12.75" customHeight="1">
      <c r="A82" s="126" t="s">
        <v>42</v>
      </c>
      <c r="B82" s="127"/>
      <c r="C82" s="106">
        <v>150</v>
      </c>
      <c r="D82" s="106"/>
      <c r="E82" s="106">
        <v>100</v>
      </c>
      <c r="F82" s="106"/>
      <c r="G82" s="15" t="s">
        <v>36</v>
      </c>
      <c r="H82" s="257"/>
      <c r="I82" s="258"/>
      <c r="J82" s="258"/>
      <c r="K82" s="259"/>
    </row>
    <row r="83" spans="1:11" ht="12.75">
      <c r="A83" s="126" t="s">
        <v>42</v>
      </c>
      <c r="B83" s="127"/>
      <c r="C83" s="106">
        <v>150</v>
      </c>
      <c r="D83" s="106"/>
      <c r="E83" s="106">
        <v>120</v>
      </c>
      <c r="F83" s="106"/>
      <c r="G83" s="15" t="s">
        <v>36</v>
      </c>
      <c r="H83" s="257"/>
      <c r="I83" s="258"/>
      <c r="J83" s="258"/>
      <c r="K83" s="259"/>
    </row>
    <row r="84" spans="1:11" ht="17.25" customHeight="1">
      <c r="A84" s="126" t="s">
        <v>42</v>
      </c>
      <c r="B84" s="127"/>
      <c r="C84" s="106">
        <v>150</v>
      </c>
      <c r="D84" s="106"/>
      <c r="E84" s="106">
        <v>150</v>
      </c>
      <c r="F84" s="106"/>
      <c r="G84" s="15" t="s">
        <v>36</v>
      </c>
      <c r="H84" s="260"/>
      <c r="I84" s="261"/>
      <c r="J84" s="261"/>
      <c r="K84" s="262"/>
    </row>
    <row r="85" spans="1:11" ht="25.5" customHeight="1">
      <c r="A85" s="242" t="s">
        <v>172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</row>
    <row r="86" spans="1:11" ht="22.5">
      <c r="A86" s="126" t="s">
        <v>33</v>
      </c>
      <c r="B86" s="127"/>
      <c r="C86" s="106" t="s">
        <v>40</v>
      </c>
      <c r="D86" s="125"/>
      <c r="E86" s="166" t="s">
        <v>41</v>
      </c>
      <c r="F86" s="125"/>
      <c r="G86" s="13" t="s">
        <v>34</v>
      </c>
      <c r="H86" s="55" t="s">
        <v>35</v>
      </c>
      <c r="I86" s="34" t="s">
        <v>37</v>
      </c>
      <c r="J86" s="240" t="s">
        <v>62</v>
      </c>
      <c r="K86" s="241"/>
    </row>
    <row r="87" spans="1:11" ht="10.5" customHeight="1">
      <c r="A87" s="126" t="s">
        <v>44</v>
      </c>
      <c r="B87" s="127"/>
      <c r="C87" s="106">
        <v>150</v>
      </c>
      <c r="D87" s="106"/>
      <c r="E87" s="106">
        <v>80</v>
      </c>
      <c r="F87" s="106"/>
      <c r="G87" s="15" t="s">
        <v>61</v>
      </c>
      <c r="H87" s="254" t="s">
        <v>176</v>
      </c>
      <c r="I87" s="255"/>
      <c r="J87" s="255"/>
      <c r="K87" s="256"/>
    </row>
    <row r="88" spans="1:11" ht="10.5" customHeight="1">
      <c r="A88" s="126" t="s">
        <v>44</v>
      </c>
      <c r="B88" s="127"/>
      <c r="C88" s="106">
        <v>150</v>
      </c>
      <c r="D88" s="106"/>
      <c r="E88" s="106">
        <v>100</v>
      </c>
      <c r="F88" s="106"/>
      <c r="G88" s="15" t="s">
        <v>61</v>
      </c>
      <c r="H88" s="257"/>
      <c r="I88" s="258"/>
      <c r="J88" s="258"/>
      <c r="K88" s="259"/>
    </row>
    <row r="89" spans="1:11" ht="10.5" customHeight="1">
      <c r="A89" s="126" t="s">
        <v>44</v>
      </c>
      <c r="B89" s="127"/>
      <c r="C89" s="106">
        <v>150</v>
      </c>
      <c r="D89" s="106"/>
      <c r="E89" s="106">
        <v>120</v>
      </c>
      <c r="F89" s="106"/>
      <c r="G89" s="15" t="s">
        <v>61</v>
      </c>
      <c r="H89" s="257"/>
      <c r="I89" s="258"/>
      <c r="J89" s="258"/>
      <c r="K89" s="259"/>
    </row>
    <row r="90" spans="1:11" ht="14.25" customHeight="1">
      <c r="A90" s="126" t="s">
        <v>44</v>
      </c>
      <c r="B90" s="127"/>
      <c r="C90" s="106">
        <v>150</v>
      </c>
      <c r="D90" s="106"/>
      <c r="E90" s="106">
        <v>150</v>
      </c>
      <c r="F90" s="106"/>
      <c r="G90" s="15" t="s">
        <v>61</v>
      </c>
      <c r="H90" s="260"/>
      <c r="I90" s="261"/>
      <c r="J90" s="261"/>
      <c r="K90" s="262"/>
    </row>
    <row r="91" spans="1:11" ht="26.25" customHeight="1">
      <c r="A91" s="122" t="s">
        <v>85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</row>
    <row r="92" spans="1:11" ht="22.5">
      <c r="A92" s="106" t="s">
        <v>33</v>
      </c>
      <c r="B92" s="106"/>
      <c r="C92" s="106" t="s">
        <v>66</v>
      </c>
      <c r="D92" s="106"/>
      <c r="E92" s="106"/>
      <c r="F92" s="106"/>
      <c r="G92" s="56" t="s">
        <v>41</v>
      </c>
      <c r="H92" s="20" t="s">
        <v>122</v>
      </c>
      <c r="I92" s="165" t="s">
        <v>63</v>
      </c>
      <c r="J92" s="165"/>
      <c r="K92" s="165"/>
    </row>
    <row r="93" spans="1:11" ht="10.5" customHeight="1">
      <c r="A93" s="147" t="s">
        <v>87</v>
      </c>
      <c r="B93" s="149"/>
      <c r="C93" s="147" t="s">
        <v>89</v>
      </c>
      <c r="D93" s="148"/>
      <c r="E93" s="148"/>
      <c r="F93" s="149"/>
      <c r="G93" s="160">
        <v>300</v>
      </c>
      <c r="H93" s="232" t="s">
        <v>129</v>
      </c>
      <c r="I93" s="81" t="s">
        <v>124</v>
      </c>
      <c r="J93" s="81" t="s">
        <v>123</v>
      </c>
      <c r="K93" s="81" t="s">
        <v>128</v>
      </c>
    </row>
    <row r="94" spans="1:11" ht="10.5" customHeight="1">
      <c r="A94" s="150"/>
      <c r="B94" s="152"/>
      <c r="C94" s="150"/>
      <c r="D94" s="151"/>
      <c r="E94" s="151"/>
      <c r="F94" s="152"/>
      <c r="G94" s="161"/>
      <c r="H94" s="233"/>
      <c r="I94" s="33">
        <f>K94*1.15</f>
        <v>1150</v>
      </c>
      <c r="J94" s="33">
        <f>K94*1.05</f>
        <v>1050</v>
      </c>
      <c r="K94" s="33">
        <v>1000</v>
      </c>
    </row>
    <row r="95" spans="1:11" ht="10.5" customHeight="1">
      <c r="A95" s="147" t="s">
        <v>87</v>
      </c>
      <c r="B95" s="149"/>
      <c r="C95" s="223" t="s">
        <v>90</v>
      </c>
      <c r="D95" s="224"/>
      <c r="E95" s="224"/>
      <c r="F95" s="225"/>
      <c r="G95" s="160">
        <v>300</v>
      </c>
      <c r="H95" s="160" t="s">
        <v>129</v>
      </c>
      <c r="I95" s="82" t="s">
        <v>130</v>
      </c>
      <c r="J95" s="82" t="s">
        <v>131</v>
      </c>
      <c r="K95" s="82" t="s">
        <v>132</v>
      </c>
    </row>
    <row r="96" spans="1:11" ht="10.5" customHeight="1">
      <c r="A96" s="150"/>
      <c r="B96" s="152"/>
      <c r="C96" s="226"/>
      <c r="D96" s="227"/>
      <c r="E96" s="227"/>
      <c r="F96" s="228"/>
      <c r="G96" s="161"/>
      <c r="H96" s="161"/>
      <c r="I96" s="31">
        <f>K96*1.15</f>
        <v>2300</v>
      </c>
      <c r="J96" s="31">
        <f>K96*1.05</f>
        <v>2100</v>
      </c>
      <c r="K96" s="31">
        <v>2000</v>
      </c>
    </row>
    <row r="97" spans="1:11" ht="10.5" customHeight="1">
      <c r="A97" s="147" t="s">
        <v>114</v>
      </c>
      <c r="B97" s="149"/>
      <c r="C97" s="223" t="s">
        <v>115</v>
      </c>
      <c r="D97" s="224"/>
      <c r="E97" s="224"/>
      <c r="F97" s="225"/>
      <c r="G97" s="235">
        <v>80</v>
      </c>
      <c r="H97" s="235" t="s">
        <v>129</v>
      </c>
      <c r="I97" s="83" t="s">
        <v>125</v>
      </c>
      <c r="J97" s="83" t="s">
        <v>126</v>
      </c>
      <c r="K97" s="83" t="s">
        <v>127</v>
      </c>
    </row>
    <row r="98" spans="1:11" ht="10.5" customHeight="1">
      <c r="A98" s="150"/>
      <c r="B98" s="152"/>
      <c r="C98" s="226"/>
      <c r="D98" s="227"/>
      <c r="E98" s="227"/>
      <c r="F98" s="228"/>
      <c r="G98" s="236"/>
      <c r="H98" s="236"/>
      <c r="I98" s="31">
        <f>CEILING(K98*1.15,1)</f>
        <v>1668</v>
      </c>
      <c r="J98" s="31">
        <f>CEILING(K98*1.05,1)</f>
        <v>1523</v>
      </c>
      <c r="K98" s="31">
        <v>1450</v>
      </c>
    </row>
    <row r="99" spans="1:11" ht="10.5" customHeight="1">
      <c r="A99" s="154" t="s">
        <v>86</v>
      </c>
      <c r="B99" s="155"/>
      <c r="C99" s="141" t="s">
        <v>88</v>
      </c>
      <c r="D99" s="142"/>
      <c r="E99" s="142"/>
      <c r="F99" s="143"/>
      <c r="G99" s="158">
        <v>50</v>
      </c>
      <c r="H99" s="158">
        <v>10</v>
      </c>
      <c r="I99" s="135" t="s">
        <v>181</v>
      </c>
      <c r="J99" s="136"/>
      <c r="K99" s="84" t="s">
        <v>180</v>
      </c>
    </row>
    <row r="100" spans="1:11" ht="10.5" customHeight="1">
      <c r="A100" s="156"/>
      <c r="B100" s="157"/>
      <c r="C100" s="144"/>
      <c r="D100" s="145"/>
      <c r="E100" s="145"/>
      <c r="F100" s="146"/>
      <c r="G100" s="159"/>
      <c r="H100" s="159"/>
      <c r="I100" s="153">
        <v>80</v>
      </c>
      <c r="J100" s="153"/>
      <c r="K100" s="57">
        <v>75</v>
      </c>
    </row>
    <row r="101" spans="1:11" ht="10.5" customHeight="1">
      <c r="A101" s="154" t="s">
        <v>86</v>
      </c>
      <c r="B101" s="155"/>
      <c r="C101" s="141" t="s">
        <v>64</v>
      </c>
      <c r="D101" s="142"/>
      <c r="E101" s="142"/>
      <c r="F101" s="143"/>
      <c r="G101" s="158">
        <v>40</v>
      </c>
      <c r="H101" s="158">
        <v>10</v>
      </c>
      <c r="I101" s="167" t="s">
        <v>134</v>
      </c>
      <c r="J101" s="168"/>
      <c r="K101" s="85" t="s">
        <v>133</v>
      </c>
    </row>
    <row r="102" spans="1:11" ht="15.75" customHeight="1">
      <c r="A102" s="156"/>
      <c r="B102" s="157"/>
      <c r="C102" s="144"/>
      <c r="D102" s="145"/>
      <c r="E102" s="145"/>
      <c r="F102" s="146"/>
      <c r="G102" s="159"/>
      <c r="H102" s="159"/>
      <c r="I102" s="153">
        <v>142</v>
      </c>
      <c r="J102" s="153"/>
      <c r="K102" s="57">
        <v>140</v>
      </c>
    </row>
    <row r="103" spans="1:11" ht="17.25" customHeight="1">
      <c r="A103" s="102" t="s">
        <v>147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1:11" ht="10.5" customHeight="1">
      <c r="A104" s="97" t="s">
        <v>33</v>
      </c>
      <c r="B104" s="134"/>
      <c r="C104" s="134"/>
      <c r="D104" s="98"/>
      <c r="E104" s="125" t="s">
        <v>98</v>
      </c>
      <c r="F104" s="125"/>
      <c r="G104" s="125" t="s">
        <v>0</v>
      </c>
      <c r="H104" s="125"/>
      <c r="I104" s="13" t="s">
        <v>96</v>
      </c>
      <c r="J104" s="126" t="s">
        <v>53</v>
      </c>
      <c r="K104" s="127"/>
    </row>
    <row r="105" spans="1:11" s="64" customFormat="1" ht="16.5" customHeight="1">
      <c r="A105" s="131" t="s">
        <v>97</v>
      </c>
      <c r="B105" s="132"/>
      <c r="C105" s="132"/>
      <c r="D105" s="133"/>
      <c r="E105" s="130" t="s">
        <v>99</v>
      </c>
      <c r="F105" s="130"/>
      <c r="G105" s="130">
        <v>17</v>
      </c>
      <c r="H105" s="130"/>
      <c r="I105" s="27">
        <v>6</v>
      </c>
      <c r="J105" s="128">
        <v>400</v>
      </c>
      <c r="K105" s="129"/>
    </row>
    <row r="106" spans="1:11" ht="18.75" customHeight="1">
      <c r="A106" s="102" t="s">
        <v>148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39"/>
    </row>
    <row r="107" spans="1:11" ht="10.5" customHeight="1">
      <c r="A107" s="29" t="s">
        <v>13</v>
      </c>
      <c r="B107" s="131" t="s">
        <v>3</v>
      </c>
      <c r="C107" s="132"/>
      <c r="D107" s="133"/>
      <c r="E107" s="131" t="s">
        <v>0</v>
      </c>
      <c r="F107" s="133"/>
      <c r="G107" s="131" t="s">
        <v>46</v>
      </c>
      <c r="H107" s="133"/>
      <c r="I107" s="79" t="s">
        <v>28</v>
      </c>
      <c r="J107" s="79" t="s">
        <v>193</v>
      </c>
      <c r="K107" s="80" t="s">
        <v>194</v>
      </c>
    </row>
    <row r="108" spans="1:11" ht="10.5" customHeight="1">
      <c r="A108" s="30" t="s">
        <v>78</v>
      </c>
      <c r="B108" s="124" t="s">
        <v>79</v>
      </c>
      <c r="C108" s="124"/>
      <c r="D108" s="124"/>
      <c r="E108" s="124">
        <v>30</v>
      </c>
      <c r="F108" s="140"/>
      <c r="G108" s="138" t="s">
        <v>80</v>
      </c>
      <c r="H108" s="138"/>
      <c r="I108" s="96">
        <f>ROUNDUP(K108*1.2,2)</f>
        <v>84</v>
      </c>
      <c r="J108" s="96">
        <f>ROUNDUP(K108*1.05,0)</f>
        <v>74</v>
      </c>
      <c r="K108" s="96">
        <v>70</v>
      </c>
    </row>
    <row r="109" spans="1:11" ht="16.5" customHeight="1">
      <c r="A109" s="30" t="s">
        <v>78</v>
      </c>
      <c r="B109" s="124" t="s">
        <v>79</v>
      </c>
      <c r="C109" s="124"/>
      <c r="D109" s="124"/>
      <c r="E109" s="124">
        <v>35</v>
      </c>
      <c r="F109" s="140"/>
      <c r="G109" s="137" t="s">
        <v>121</v>
      </c>
      <c r="H109" s="137"/>
      <c r="I109" s="96">
        <f>ROUNDUP(K109*1.2,2)</f>
        <v>96</v>
      </c>
      <c r="J109" s="96">
        <f>ROUNDUP(K109*1.05,2)</f>
        <v>84</v>
      </c>
      <c r="K109" s="96">
        <v>80</v>
      </c>
    </row>
    <row r="110" spans="1:11" ht="15" customHeight="1">
      <c r="A110" s="102" t="s">
        <v>162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1:11" ht="18" customHeight="1">
      <c r="A111" s="14" t="s">
        <v>33</v>
      </c>
      <c r="B111" s="100" t="s">
        <v>13</v>
      </c>
      <c r="C111" s="101"/>
      <c r="D111" s="248" t="s">
        <v>3</v>
      </c>
      <c r="E111" s="249"/>
      <c r="F111" s="250"/>
      <c r="G111" s="25" t="s">
        <v>163</v>
      </c>
      <c r="H111" s="25" t="s">
        <v>14</v>
      </c>
      <c r="I111" s="100" t="s">
        <v>46</v>
      </c>
      <c r="J111" s="101"/>
      <c r="K111" s="16" t="s">
        <v>53</v>
      </c>
    </row>
    <row r="112" spans="1:11" ht="10.5" customHeight="1">
      <c r="A112" s="17" t="s">
        <v>164</v>
      </c>
      <c r="B112" s="99" t="s">
        <v>19</v>
      </c>
      <c r="C112" s="99"/>
      <c r="D112" s="97" t="s">
        <v>165</v>
      </c>
      <c r="E112" s="134"/>
      <c r="F112" s="98"/>
      <c r="G112" s="35">
        <v>3</v>
      </c>
      <c r="H112" s="35">
        <v>60</v>
      </c>
      <c r="I112" s="99" t="s">
        <v>166</v>
      </c>
      <c r="J112" s="99"/>
      <c r="K112" s="89">
        <v>3</v>
      </c>
    </row>
    <row r="113" spans="1:11" ht="10.5" customHeight="1">
      <c r="A113" s="17" t="s">
        <v>164</v>
      </c>
      <c r="B113" s="99" t="s">
        <v>19</v>
      </c>
      <c r="C113" s="99"/>
      <c r="D113" s="97" t="s">
        <v>167</v>
      </c>
      <c r="E113" s="134"/>
      <c r="F113" s="98"/>
      <c r="G113" s="35">
        <v>5</v>
      </c>
      <c r="H113" s="35">
        <v>50</v>
      </c>
      <c r="I113" s="99" t="s">
        <v>168</v>
      </c>
      <c r="J113" s="99"/>
      <c r="K113" s="89">
        <v>3.7</v>
      </c>
    </row>
    <row r="114" spans="1:11" ht="12.75">
      <c r="A114" s="17" t="s">
        <v>164</v>
      </c>
      <c r="B114" s="99" t="s">
        <v>19</v>
      </c>
      <c r="C114" s="99"/>
      <c r="D114" s="97" t="s">
        <v>120</v>
      </c>
      <c r="E114" s="134"/>
      <c r="F114" s="98"/>
      <c r="G114" s="35">
        <v>5</v>
      </c>
      <c r="H114" s="35">
        <v>50</v>
      </c>
      <c r="I114" s="99" t="s">
        <v>169</v>
      </c>
      <c r="J114" s="99"/>
      <c r="K114" s="89">
        <v>5.5</v>
      </c>
    </row>
  </sheetData>
  <sheetProtection/>
  <mergeCells count="287">
    <mergeCell ref="I111:J111"/>
    <mergeCell ref="C88:D88"/>
    <mergeCell ref="E13:K13"/>
    <mergeCell ref="B114:C114"/>
    <mergeCell ref="D114:F114"/>
    <mergeCell ref="I114:J114"/>
    <mergeCell ref="H81:K84"/>
    <mergeCell ref="H87:K90"/>
    <mergeCell ref="A110:K110"/>
    <mergeCell ref="B111:C111"/>
    <mergeCell ref="D111:F111"/>
    <mergeCell ref="A89:B89"/>
    <mergeCell ref="B113:C113"/>
    <mergeCell ref="C71:D71"/>
    <mergeCell ref="D113:F113"/>
    <mergeCell ref="I113:J113"/>
    <mergeCell ref="B112:C112"/>
    <mergeCell ref="D112:F112"/>
    <mergeCell ref="I112:J112"/>
    <mergeCell ref="C87:D87"/>
    <mergeCell ref="A76:K76"/>
    <mergeCell ref="A77:D77"/>
    <mergeCell ref="J77:K77"/>
    <mergeCell ref="H78:I78"/>
    <mergeCell ref="A78:D78"/>
    <mergeCell ref="A80:B80"/>
    <mergeCell ref="J80:K80"/>
    <mergeCell ref="E73:F73"/>
    <mergeCell ref="E55:F55"/>
    <mergeCell ref="J57:K57"/>
    <mergeCell ref="H55:I55"/>
    <mergeCell ref="E61:F61"/>
    <mergeCell ref="H57:I57"/>
    <mergeCell ref="H58:I58"/>
    <mergeCell ref="E59:F59"/>
    <mergeCell ref="J60:K60"/>
    <mergeCell ref="E72:F72"/>
    <mergeCell ref="C97:F98"/>
    <mergeCell ref="A91:K91"/>
    <mergeCell ref="A69:A70"/>
    <mergeCell ref="E81:F81"/>
    <mergeCell ref="C82:D82"/>
    <mergeCell ref="A82:B82"/>
    <mergeCell ref="K69:K70"/>
    <mergeCell ref="C72:D72"/>
    <mergeCell ref="C74:D74"/>
    <mergeCell ref="E70:F70"/>
    <mergeCell ref="E87:F87"/>
    <mergeCell ref="C89:D89"/>
    <mergeCell ref="E88:F88"/>
    <mergeCell ref="G97:G98"/>
    <mergeCell ref="C73:D73"/>
    <mergeCell ref="E83:F83"/>
    <mergeCell ref="E84:F84"/>
    <mergeCell ref="C83:D83"/>
    <mergeCell ref="E74:F74"/>
    <mergeCell ref="A79:K79"/>
    <mergeCell ref="J86:K86"/>
    <mergeCell ref="C84:D84"/>
    <mergeCell ref="A81:B81"/>
    <mergeCell ref="A85:K85"/>
    <mergeCell ref="A84:B84"/>
    <mergeCell ref="E80:F80"/>
    <mergeCell ref="A83:B83"/>
    <mergeCell ref="C80:D80"/>
    <mergeCell ref="C86:D86"/>
    <mergeCell ref="A97:B98"/>
    <mergeCell ref="H97:H98"/>
    <mergeCell ref="C81:D81"/>
    <mergeCell ref="E90:F90"/>
    <mergeCell ref="A88:B88"/>
    <mergeCell ref="C75:D75"/>
    <mergeCell ref="E82:F82"/>
    <mergeCell ref="A87:B87"/>
    <mergeCell ref="A86:B86"/>
    <mergeCell ref="E75:F75"/>
    <mergeCell ref="G93:G94"/>
    <mergeCell ref="I73:J73"/>
    <mergeCell ref="A93:B94"/>
    <mergeCell ref="H93:H94"/>
    <mergeCell ref="G74:H74"/>
    <mergeCell ref="E89:F89"/>
    <mergeCell ref="A90:B90"/>
    <mergeCell ref="C90:D90"/>
    <mergeCell ref="G75:K75"/>
    <mergeCell ref="J78:K78"/>
    <mergeCell ref="A95:B96"/>
    <mergeCell ref="C95:F96"/>
    <mergeCell ref="G72:J72"/>
    <mergeCell ref="G73:H73"/>
    <mergeCell ref="E71:F71"/>
    <mergeCell ref="J55:K55"/>
    <mergeCell ref="J59:K59"/>
    <mergeCell ref="E58:F58"/>
    <mergeCell ref="C92:F92"/>
    <mergeCell ref="H59:I59"/>
    <mergeCell ref="B69:B70"/>
    <mergeCell ref="C69:D70"/>
    <mergeCell ref="H60:I60"/>
    <mergeCell ref="H61:I61"/>
    <mergeCell ref="A65:K65"/>
    <mergeCell ref="J61:K61"/>
    <mergeCell ref="E60:F60"/>
    <mergeCell ref="E69:J69"/>
    <mergeCell ref="I70:J70"/>
    <mergeCell ref="G21:H21"/>
    <mergeCell ref="D30:E30"/>
    <mergeCell ref="D37:E37"/>
    <mergeCell ref="B38:C38"/>
    <mergeCell ref="G27:H27"/>
    <mergeCell ref="E21:F21"/>
    <mergeCell ref="A36:K36"/>
    <mergeCell ref="D27:E27"/>
    <mergeCell ref="A32:B32"/>
    <mergeCell ref="A27:B27"/>
    <mergeCell ref="G49:H49"/>
    <mergeCell ref="D49:E49"/>
    <mergeCell ref="D24:E24"/>
    <mergeCell ref="A23:K23"/>
    <mergeCell ref="I21:K21"/>
    <mergeCell ref="A33:B33"/>
    <mergeCell ref="D33:E33"/>
    <mergeCell ref="A24:B24"/>
    <mergeCell ref="G37:H37"/>
    <mergeCell ref="G41:H41"/>
    <mergeCell ref="C16:D16"/>
    <mergeCell ref="G15:H15"/>
    <mergeCell ref="E17:F17"/>
    <mergeCell ref="H4:J4"/>
    <mergeCell ref="A31:K31"/>
    <mergeCell ref="A26:B26"/>
    <mergeCell ref="D26:E26"/>
    <mergeCell ref="E15:F15"/>
    <mergeCell ref="E10:K10"/>
    <mergeCell ref="G11:H11"/>
    <mergeCell ref="G3:L3"/>
    <mergeCell ref="B7:H7"/>
    <mergeCell ref="I7:K7"/>
    <mergeCell ref="A9:L9"/>
    <mergeCell ref="A3:E3"/>
    <mergeCell ref="A10:A11"/>
    <mergeCell ref="E11:F11"/>
    <mergeCell ref="I11:K11"/>
    <mergeCell ref="B10:B11"/>
    <mergeCell ref="C10:D11"/>
    <mergeCell ref="C14:D14"/>
    <mergeCell ref="G14:H14"/>
    <mergeCell ref="I14:K14"/>
    <mergeCell ref="E14:F14"/>
    <mergeCell ref="A12:K12"/>
    <mergeCell ref="C13:D13"/>
    <mergeCell ref="C19:D19"/>
    <mergeCell ref="E18:F18"/>
    <mergeCell ref="I15:K15"/>
    <mergeCell ref="C17:D17"/>
    <mergeCell ref="G16:H16"/>
    <mergeCell ref="E16:F16"/>
    <mergeCell ref="I16:K16"/>
    <mergeCell ref="I17:K17"/>
    <mergeCell ref="G17:H17"/>
    <mergeCell ref="C15:D15"/>
    <mergeCell ref="G18:H18"/>
    <mergeCell ref="G19:H19"/>
    <mergeCell ref="C21:D21"/>
    <mergeCell ref="G20:K20"/>
    <mergeCell ref="E19:F19"/>
    <mergeCell ref="I19:K19"/>
    <mergeCell ref="C20:D20"/>
    <mergeCell ref="E20:F20"/>
    <mergeCell ref="I18:K18"/>
    <mergeCell ref="C18:D18"/>
    <mergeCell ref="B37:C37"/>
    <mergeCell ref="G32:H32"/>
    <mergeCell ref="G34:H34"/>
    <mergeCell ref="G33:H33"/>
    <mergeCell ref="D32:E32"/>
    <mergeCell ref="A35:B35"/>
    <mergeCell ref="G35:H35"/>
    <mergeCell ref="D35:E35"/>
    <mergeCell ref="G28:H28"/>
    <mergeCell ref="G29:H29"/>
    <mergeCell ref="G30:H30"/>
    <mergeCell ref="A25:K25"/>
    <mergeCell ref="A28:B28"/>
    <mergeCell ref="A29:B29"/>
    <mergeCell ref="A30:B30"/>
    <mergeCell ref="D28:E28"/>
    <mergeCell ref="G26:H26"/>
    <mergeCell ref="G24:H24"/>
    <mergeCell ref="A53:D53"/>
    <mergeCell ref="D41:E41"/>
    <mergeCell ref="G42:H42"/>
    <mergeCell ref="A34:B34"/>
    <mergeCell ref="D34:E34"/>
    <mergeCell ref="B39:C39"/>
    <mergeCell ref="D40:E40"/>
    <mergeCell ref="B40:C40"/>
    <mergeCell ref="B45:C45"/>
    <mergeCell ref="E53:F53"/>
    <mergeCell ref="E54:F54"/>
    <mergeCell ref="J58:K58"/>
    <mergeCell ref="H56:I56"/>
    <mergeCell ref="A55:D55"/>
    <mergeCell ref="A68:K68"/>
    <mergeCell ref="J56:K56"/>
    <mergeCell ref="E56:F56"/>
    <mergeCell ref="E57:F57"/>
    <mergeCell ref="H101:H102"/>
    <mergeCell ref="H99:H100"/>
    <mergeCell ref="G99:G100"/>
    <mergeCell ref="H77:I77"/>
    <mergeCell ref="E78:G78"/>
    <mergeCell ref="E77:G77"/>
    <mergeCell ref="G95:G96"/>
    <mergeCell ref="I92:K92"/>
    <mergeCell ref="E86:F86"/>
    <mergeCell ref="I101:J101"/>
    <mergeCell ref="C99:F100"/>
    <mergeCell ref="C93:F94"/>
    <mergeCell ref="A92:B92"/>
    <mergeCell ref="I100:J100"/>
    <mergeCell ref="A101:B102"/>
    <mergeCell ref="G101:G102"/>
    <mergeCell ref="I102:J102"/>
    <mergeCell ref="C101:F102"/>
    <mergeCell ref="H95:H96"/>
    <mergeCell ref="A99:B100"/>
    <mergeCell ref="I99:J99"/>
    <mergeCell ref="G109:H109"/>
    <mergeCell ref="G108:H108"/>
    <mergeCell ref="A106:K106"/>
    <mergeCell ref="E107:F107"/>
    <mergeCell ref="G107:H107"/>
    <mergeCell ref="E109:F109"/>
    <mergeCell ref="B108:D108"/>
    <mergeCell ref="E108:F108"/>
    <mergeCell ref="B107:D107"/>
    <mergeCell ref="B109:D109"/>
    <mergeCell ref="E104:F104"/>
    <mergeCell ref="A103:K103"/>
    <mergeCell ref="J104:K104"/>
    <mergeCell ref="J105:K105"/>
    <mergeCell ref="E105:F105"/>
    <mergeCell ref="G105:H105"/>
    <mergeCell ref="A105:D105"/>
    <mergeCell ref="G104:H104"/>
    <mergeCell ref="A104:D104"/>
    <mergeCell ref="B41:C41"/>
    <mergeCell ref="G48:H48"/>
    <mergeCell ref="B42:C42"/>
    <mergeCell ref="D43:E43"/>
    <mergeCell ref="B43:C43"/>
    <mergeCell ref="H54:I54"/>
    <mergeCell ref="H53:I53"/>
    <mergeCell ref="A52:K52"/>
    <mergeCell ref="B46:C46"/>
    <mergeCell ref="G51:H51"/>
    <mergeCell ref="G71:J71"/>
    <mergeCell ref="J54:K54"/>
    <mergeCell ref="D45:E45"/>
    <mergeCell ref="D50:E50"/>
    <mergeCell ref="G50:H50"/>
    <mergeCell ref="G70:H70"/>
    <mergeCell ref="A54:D54"/>
    <mergeCell ref="A56:D61"/>
    <mergeCell ref="B51:C51"/>
    <mergeCell ref="D51:E51"/>
    <mergeCell ref="I74:J74"/>
    <mergeCell ref="D29:E29"/>
    <mergeCell ref="J53:K53"/>
    <mergeCell ref="G38:H38"/>
    <mergeCell ref="D39:E39"/>
    <mergeCell ref="G40:H40"/>
    <mergeCell ref="G39:H39"/>
    <mergeCell ref="D38:E38"/>
    <mergeCell ref="G43:H43"/>
    <mergeCell ref="D42:E42"/>
    <mergeCell ref="B49:C49"/>
    <mergeCell ref="B44:C44"/>
    <mergeCell ref="G45:H45"/>
    <mergeCell ref="D48:E48"/>
    <mergeCell ref="G46:H46"/>
    <mergeCell ref="A47:K47"/>
    <mergeCell ref="B48:C48"/>
    <mergeCell ref="G44:H44"/>
    <mergeCell ref="D44:E44"/>
    <mergeCell ref="D46:E46"/>
  </mergeCells>
  <hyperlinks>
    <hyperlink ref="H4" r:id="rId1" display="www.poliak-com.ru"/>
  </hyperlinks>
  <printOptions horizontalCentered="1" verticalCentered="1"/>
  <pageMargins left="0.25" right="0.25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yrii</dc:creator>
  <cp:keywords/>
  <dc:description/>
  <cp:lastModifiedBy>Tatiana</cp:lastModifiedBy>
  <cp:lastPrinted>2017-04-27T06:00:17Z</cp:lastPrinted>
  <dcterms:created xsi:type="dcterms:W3CDTF">2000-03-06T07:38:58Z</dcterms:created>
  <dcterms:modified xsi:type="dcterms:W3CDTF">2017-04-27T06:27:48Z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